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4000" windowHeight="9000" tabRatio="849" activeTab="12"/>
  </bookViews>
  <sheets>
    <sheet name="D - sem insalubridade" sheetId="1" r:id="rId1"/>
    <sheet name="D-A 44h" sheetId="2" r:id="rId2"/>
    <sheet name="D-A 25h" sheetId="3" r:id="rId3"/>
    <sheet name="D-B 44h" sheetId="4" r:id="rId4"/>
    <sheet name="D-B 25h" sheetId="5" r:id="rId5"/>
    <sheet name="D-C" sheetId="6" r:id="rId6"/>
    <sheet name="D-D" sheetId="7" r:id="rId7"/>
    <sheet name="D-E" sheetId="8" r:id="rId8"/>
    <sheet name="D-F" sheetId="9" r:id="rId9"/>
    <sheet name="D-G" sheetId="10" r:id="rId10"/>
    <sheet name="D-H" sheetId="11" r:id="rId11"/>
    <sheet name="D-I" sheetId="12" r:id="rId12"/>
    <sheet name="D-J" sheetId="13" r:id="rId13"/>
    <sheet name="D-K" sheetId="14" r:id="rId14"/>
  </sheets>
  <definedNames>
    <definedName name="_xlnm.Print_Area" localSheetId="0">'D - sem insalubridade'!$A$1:$B$38</definedName>
    <definedName name="_xlnm.Print_Area" localSheetId="2">'D-A 25h'!$A$1:$E$39</definedName>
    <definedName name="_xlnm.Print_Area" localSheetId="1">'D-A 44h'!$A$1:$E$37</definedName>
    <definedName name="_xlnm.Print_Area" localSheetId="4">'D-B 25h'!$A$1:$D$40</definedName>
    <definedName name="_xlnm.Print_Area" localSheetId="3">'D-B 44h'!$A$1:$D$41</definedName>
    <definedName name="_xlnm.Print_Area" localSheetId="5">'D-C'!$A$1:$I$45</definedName>
    <definedName name="_xlnm.Print_Area" localSheetId="6">'D-D'!$A$1:$B$43</definedName>
    <definedName name="_xlnm.Print_Area" localSheetId="7">'D-E'!$A$1:$E$37</definedName>
    <definedName name="_xlnm.Print_Area" localSheetId="8">'D-F'!$A$1:$D$41</definedName>
    <definedName name="_xlnm.Print_Area" localSheetId="9">'D-G'!$A$1:$G$34</definedName>
    <definedName name="_xlnm.Print_Area" localSheetId="10">'D-H'!$A$1:$F$70</definedName>
    <definedName name="_xlnm.Print_Area" localSheetId="11">'D-I'!$A$1:$G$152</definedName>
    <definedName name="_xlnm.Print_Area" localSheetId="12">'D-J'!$A$1:$D$61</definedName>
    <definedName name="_xlnm.Print_Area" localSheetId="13">'D-K'!$A$1:$F$67</definedName>
  </definedNames>
  <calcPr fullCalcOnLoad="1"/>
</workbook>
</file>

<file path=xl/sharedStrings.xml><?xml version="1.0" encoding="utf-8"?>
<sst xmlns="http://schemas.openxmlformats.org/spreadsheetml/2006/main" count="948" uniqueCount="237">
  <si>
    <t>PLANILHAS DE CUSTOS</t>
  </si>
  <si>
    <t>CARACTERIZAÇÃO DO POSTO:</t>
  </si>
  <si>
    <t>Valores expressos em Reais (R$)</t>
  </si>
  <si>
    <t>Mão-de-obra (Grupo "A")</t>
  </si>
  <si>
    <t>Salário Base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</si>
  <si>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</si>
  <si>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</si>
  <si>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</si>
  <si>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</si>
  <si>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</si>
  <si>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</si>
  <si>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</si>
  <si>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</si>
  <si>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</si>
  <si>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</si>
  <si>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</si>
  <si>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</si>
  <si>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</si>
  <si>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</si>
  <si>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</si>
  <si>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</si>
  <si>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</si>
  <si>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</si>
  <si>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</si>
  <si>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</si>
  <si>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</si>
  <si>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</si>
  <si>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</si>
  <si>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</si>
  <si>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</si>
  <si>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</si>
  <si>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</si>
  <si>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</si>
  <si>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</si>
  <si>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</si>
  <si>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</si>
  <si>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</si>
  <si>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</si>
  <si>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</si>
  <si>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</si>
  <si>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</si>
  <si>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</si>
  <si>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</si>
  <si>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</si>
  <si>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</si>
  <si>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</si>
  <si>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</si>
  <si>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</si>
  <si>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</si>
  <si>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</si>
  <si>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</si>
  <si>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</si>
  <si>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</si>
  <si>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</si>
  <si>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</si>
  <si>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</si>
  <si>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</si>
  <si>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</si>
  <si>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</si>
  <si>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</si>
  <si>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</si>
  <si>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</si>
  <si>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</si>
  <si>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</si>
  <si>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</si>
  <si>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</si>
  <si>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</si>
  <si>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</si>
  <si>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</si>
  <si>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</si>
  <si>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</si>
  <si>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</si>
  <si>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</si>
  <si>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</si>
  <si>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</si>
  <si>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</si>
  <si>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</si>
  <si>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</si>
  <si>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</si>
  <si>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</si>
  <si>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</si>
  <si>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</si>
  <si>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</si>
  <si>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</si>
  <si>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</si>
  <si>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</si>
  <si>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</si>
  <si>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</si>
  <si>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</si>
  <si>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</si>
  <si>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</si>
  <si>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</si>
  <si>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</si>
  <si>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</si>
  <si>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</si>
  <si>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</si>
  <si>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</si>
  <si>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</si>
  <si>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</si>
  <si>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</si>
  <si>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</si>
  <si>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</si>
  <si>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</si>
  <si>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</si>
  <si>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</si>
  <si>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</si>
  <si>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</si>
  <si>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</si>
  <si>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</si>
  <si>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</si>
  <si>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</si>
  <si>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</si>
  <si>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</si>
  <si>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</si>
  <si>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VR. UNIT.  MENSAL</t>
  </si>
  <si>
    <t>(A2)</t>
  </si>
  <si>
    <t>(B2)</t>
  </si>
  <si>
    <t xml:space="preserve">QTE. </t>
  </si>
  <si>
    <t>QTE.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</si>
  <si>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</si>
  <si>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</si>
  <si>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</si>
  <si>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</si>
  <si>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</si>
  <si>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</si>
  <si>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</si>
  <si>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</si>
  <si>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QTE. DE NUTRICIONISTA</t>
  </si>
  <si>
    <t>QTE. ESTIMADA DE ATENDIMENTOS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</si>
  <si>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</si>
  <si>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</si>
  <si>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</si>
  <si>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</si>
  <si>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</si>
  <si>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</si>
  <si>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</si>
  <si>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</si>
  <si>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</si>
  <si>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</si>
  <si>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</si>
  <si>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</si>
  <si>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</si>
  <si>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</si>
  <si>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</si>
  <si>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</si>
  <si>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</si>
  <si>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</si>
  <si>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</si>
  <si>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</si>
  <si>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</si>
  <si>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</si>
  <si>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</si>
  <si>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</si>
  <si>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</si>
  <si>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</si>
  <si>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</si>
  <si>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</si>
  <si>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</si>
  <si>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Nº DE DIAS LETIVOS NO PERÍODO 24 MESES</t>
  </si>
  <si>
    <t xml:space="preserve">Nº DE DIAS LETIVOS NO PERÍODO  24 MESES </t>
  </si>
  <si>
    <t>CUSTO TOTAL PERÍODO</t>
  </si>
  <si>
    <t xml:space="preserve">CUSTO TOTAL PERÍODO </t>
  </si>
  <si>
    <t>² - Dias letivos apurados no período de 24 meses.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</si>
  <si>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</si>
  <si>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</si>
  <si>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</si>
  <si>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</si>
  <si>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</si>
  <si>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</si>
  <si>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</si>
  <si>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</si>
  <si>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</si>
  <si>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</si>
  <si>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</si>
  <si>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(C) = (A1*A2+B1*B2)*24</t>
  </si>
  <si>
    <t>(C) = (A) x (B) X 24</t>
  </si>
  <si>
    <t>O valor informado para generos será fixo independente da faixa de atendimento.</t>
  </si>
  <si>
    <t>Cardápio</t>
  </si>
  <si>
    <t>Lote 1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</si>
  <si>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</si>
  <si>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</si>
  <si>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</si>
  <si>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</si>
  <si>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</si>
  <si>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</si>
  <si>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VALOR PREVISTO PARA 24 MESES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</si>
  <si>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</si>
  <si>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</si>
  <si>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</si>
  <si>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</si>
  <si>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</si>
  <si>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</si>
  <si>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</si>
  <si>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</si>
  <si>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</si>
  <si>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</si>
  <si>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</si>
  <si>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</si>
  <si>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</si>
  <si>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</si>
  <si>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</si>
  <si>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</si>
  <si>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</si>
  <si>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</si>
  <si>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</si>
  <si>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</si>
  <si>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</si>
  <si>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</si>
  <si>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</si>
  <si>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</si>
  <si>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</si>
  <si>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</si>
  <si>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 xml:space="preserve">*** Os valores abaixo referem-se aos valores bruto e líiquido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</si>
  <si>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</t>
  </si>
  <si>
    <t>QTE. DE ATENDIMENTOS/DIA - A</t>
  </si>
  <si>
    <t>VR. UNIT. BRUTO POR ATENDIMENTO - B</t>
  </si>
  <si>
    <t>VR. UNIT. LÍQUIDO POR ATENDIMENTO - C</t>
  </si>
  <si>
    <t>VALOR TOTAL BRUTO - A X B X DIAS LETIVOS</t>
  </si>
  <si>
    <t>VALOR TOTAL LÍQUIDO - A X C X  DIAS LETIVOS</t>
  </si>
  <si>
    <t>VALOR MÁXIMO PARA O CONTRATO (COM ICMS) = (A X B X DIAS LETIVOS)</t>
  </si>
  <si>
    <t>VALOR MÁXIMO PARA O CONTRATO (SEM ICMS) = (A X B X DIAS LETIVOS)</t>
  </si>
  <si>
    <t>FAIXA 01 - DE 17.201 A 22.828</t>
  </si>
  <si>
    <t>FAIXA 02 - DE 11.501 A 17.200</t>
  </si>
  <si>
    <t>FAIXA 03 - DE 5.801 A 11.500</t>
  </si>
  <si>
    <t>FAIXA 04 - DE 2.401 A 5.800</t>
  </si>
  <si>
    <t>FAIXA 05 - DE 1 A 2.400</t>
  </si>
  <si>
    <t>FAIXA 01 - DE 10.801 A 14.380</t>
  </si>
  <si>
    <t>FAIXA 02 - DE 7.201 A 10.800</t>
  </si>
  <si>
    <t>FAIXA 03 - DE 3.701 A 7.200</t>
  </si>
  <si>
    <t>FAIXA 04 - DE 1.501 A 3.700</t>
  </si>
  <si>
    <t>FAIXA 05 - DE 1 A 1.500</t>
  </si>
  <si>
    <t>D</t>
  </si>
  <si>
    <t>D-K</t>
  </si>
  <si>
    <t>LOTE 01 A - ESCOLAS SEM INSALUBRIDADE</t>
  </si>
  <si>
    <t xml:space="preserve">*** Os valores abaixo referem-se aos valores bruto e líquido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</si>
  <si>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XIV-A - PLANILHA DE FORMAÇÃO DE CUSTO</t>
  </si>
  <si>
    <t>VALOR MÁXIMO POR ATENDIMENTO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</si>
</sst>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sz val="9"/>
      <color theme="1"/>
      <name val="Arial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3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3" fillId="0" borderId="12" xfId="53" applyFont="1" applyFill="1" applyBorder="1" applyAlignment="1">
      <alignment horizontal="center" vertical="center"/>
      <protection/>
    </xf>
    <xf numFmtId="2" fontId="23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3" fillId="0" borderId="0" xfId="53" applyFont="1" applyAlignment="1">
      <alignment vertical="center"/>
      <protection/>
    </xf>
    <xf numFmtId="0" fontId="23" fillId="0" borderId="12" xfId="53" applyFont="1" applyBorder="1" applyAlignment="1">
      <alignment vertical="center"/>
      <protection/>
    </xf>
    <xf numFmtId="175" fontId="23" fillId="0" borderId="12" xfId="55" applyNumberFormat="1" applyFont="1" applyBorder="1" applyAlignment="1">
      <alignment vertical="center"/>
    </xf>
    <xf numFmtId="44" fontId="23" fillId="0" borderId="12" xfId="50" applyFont="1" applyBorder="1" applyAlignment="1">
      <alignment vertical="center"/>
    </xf>
    <xf numFmtId="10" fontId="23" fillId="0" borderId="12" xfId="55" applyNumberFormat="1" applyFont="1" applyBorder="1" applyAlignment="1">
      <alignment vertical="center"/>
    </xf>
    <xf numFmtId="0" fontId="23" fillId="0" borderId="12" xfId="53" applyFont="1" applyBorder="1" applyAlignment="1">
      <alignment vertical="center" wrapText="1"/>
      <protection/>
    </xf>
    <xf numFmtId="0" fontId="23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vertical="center"/>
      <protection/>
    </xf>
    <xf numFmtId="10" fontId="23" fillId="0" borderId="12" xfId="55" applyNumberFormat="1" applyFont="1" applyFill="1" applyBorder="1" applyAlignment="1">
      <alignment vertical="center"/>
    </xf>
    <xf numFmtId="176" fontId="23" fillId="0" borderId="12" xfId="55" applyNumberFormat="1" applyFont="1" applyBorder="1" applyAlignment="1">
      <alignment vertical="center"/>
    </xf>
    <xf numFmtId="0" fontId="23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172" fontId="1" fillId="0" borderId="12" xfId="46" applyNumberFormat="1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2" fontId="1" fillId="0" borderId="15" xfId="46" applyNumberFormat="1" applyFont="1" applyFill="1" applyBorder="1" applyAlignment="1">
      <alignment vertical="center"/>
    </xf>
    <xf numFmtId="0" fontId="22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44" fontId="23" fillId="0" borderId="0" xfId="50" applyFont="1" applyFill="1" applyBorder="1" applyAlignment="1">
      <alignment vertical="center"/>
    </xf>
    <xf numFmtId="44" fontId="3" fillId="0" borderId="0" xfId="50" applyFont="1" applyFill="1" applyBorder="1" applyAlignment="1">
      <alignment vertical="center"/>
    </xf>
    <xf numFmtId="44" fontId="3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182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4" fontId="4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3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3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3" fillId="0" borderId="0" xfId="53" applyFont="1" applyAlignment="1" applyProtection="1">
      <alignment vertical="center"/>
      <protection locked="0"/>
    </xf>
    <xf numFmtId="0" fontId="23" fillId="0" borderId="0" xfId="53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44" fontId="23" fillId="0" borderId="0" xfId="50" applyFont="1" applyFill="1" applyBorder="1" applyAlignment="1" applyProtection="1">
      <alignment vertical="center"/>
      <protection locked="0"/>
    </xf>
    <xf numFmtId="44" fontId="3" fillId="0" borderId="0" xfId="50" applyFont="1" applyFill="1" applyBorder="1" applyAlignment="1" applyProtection="1">
      <alignment vertical="center"/>
      <protection locked="0"/>
    </xf>
    <xf numFmtId="44" fontId="3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5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3" fillId="0" borderId="12" xfId="46" applyFont="1" applyFill="1" applyBorder="1" applyAlignment="1">
      <alignment horizontal="center" vertical="center"/>
    </xf>
    <xf numFmtId="0" fontId="23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5" fillId="0" borderId="0" xfId="53" applyFont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/>
      <protection/>
    </xf>
    <xf numFmtId="172" fontId="23" fillId="0" borderId="0" xfId="46" applyFont="1" applyFill="1" applyBorder="1" applyAlignment="1">
      <alignment horizontal="center" vertical="center"/>
    </xf>
    <xf numFmtId="172" fontId="23" fillId="0" borderId="0" xfId="46" applyNumberFormat="1" applyFont="1" applyBorder="1" applyAlignment="1">
      <alignment horizontal="center" vertical="center"/>
    </xf>
    <xf numFmtId="0" fontId="23" fillId="0" borderId="0" xfId="53" applyFont="1" applyFill="1" applyBorder="1" applyAlignment="1">
      <alignment horizontal="center" vertical="center"/>
      <protection/>
    </xf>
    <xf numFmtId="2" fontId="23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175" fontId="0" fillId="0" borderId="0" xfId="55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3" fontId="1" fillId="0" borderId="12" xfId="6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/>
      <protection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4" fillId="26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172" fontId="47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7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172" fontId="1" fillId="0" borderId="12" xfId="49" applyFont="1" applyFill="1" applyBorder="1" applyAlignment="1">
      <alignment vertical="center"/>
    </xf>
    <xf numFmtId="172" fontId="1" fillId="0" borderId="15" xfId="49" applyFont="1" applyFill="1" applyBorder="1" applyAlignment="1">
      <alignment vertical="center"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5" fillId="0" borderId="12" xfId="53" applyNumberFormat="1" applyFont="1" applyBorder="1" applyAlignment="1">
      <alignment horizontal="center" vertical="center"/>
      <protection/>
    </xf>
    <xf numFmtId="0" fontId="44" fillId="0" borderId="0" xfId="53" applyFont="1" applyAlignment="1" quotePrefix="1">
      <alignment vertical="center"/>
      <protection/>
    </xf>
    <xf numFmtId="0" fontId="48" fillId="0" borderId="0" xfId="0" applyFont="1" applyBorder="1" applyAlignment="1">
      <alignment horizontal="left" vertical="top" wrapText="1"/>
    </xf>
    <xf numFmtId="0" fontId="49" fillId="28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8" fillId="0" borderId="20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 wrapText="1"/>
    </xf>
    <xf numFmtId="0" fontId="45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179" fontId="23" fillId="0" borderId="12" xfId="53" applyNumberFormat="1" applyFont="1" applyBorder="1" applyAlignment="1">
      <alignment horizontal="center" vertical="center"/>
      <protection/>
    </xf>
    <xf numFmtId="172" fontId="50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172" fontId="1" fillId="0" borderId="12" xfId="46" applyFont="1" applyFill="1" applyBorder="1" applyAlignment="1">
      <alignment horizontal="center" vertical="center"/>
    </xf>
    <xf numFmtId="0" fontId="0" fillId="0" borderId="0" xfId="53" applyFont="1" applyAlignment="1" quotePrefix="1">
      <alignment vertical="center"/>
      <protection/>
    </xf>
    <xf numFmtId="172" fontId="0" fillId="0" borderId="12" xfId="49" applyFont="1" applyFill="1" applyBorder="1" applyAlignment="1">
      <alignment vertical="center"/>
    </xf>
    <xf numFmtId="0" fontId="0" fillId="0" borderId="12" xfId="53" applyFont="1" applyFill="1" applyBorder="1" applyAlignment="1">
      <alignment horizontal="center" vertical="center"/>
      <protection/>
    </xf>
    <xf numFmtId="3" fontId="47" fillId="0" borderId="0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1" fillId="26" borderId="21" xfId="0" applyFont="1" applyFill="1" applyBorder="1" applyAlignment="1">
      <alignment horizontal="left" vertical="center"/>
    </xf>
    <xf numFmtId="0" fontId="1" fillId="25" borderId="0" xfId="52" applyFont="1" applyFill="1" applyBorder="1" applyAlignment="1">
      <alignment horizontal="center" vertical="center"/>
      <protection/>
    </xf>
    <xf numFmtId="172" fontId="1" fillId="0" borderId="12" xfId="49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26" borderId="20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3" fontId="45" fillId="0" borderId="12" xfId="0" applyNumberFormat="1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3" fontId="1" fillId="0" borderId="16" xfId="69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5" borderId="15" xfId="52" applyFont="1" applyFill="1" applyBorder="1" applyAlignment="1">
      <alignment horizontal="left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1" fillId="0" borderId="12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left" vertical="center"/>
      <protection/>
    </xf>
    <xf numFmtId="0" fontId="25" fillId="0" borderId="0" xfId="53" applyFont="1" applyAlignment="1">
      <alignment horizontal="center" vertical="center"/>
      <protection/>
    </xf>
    <xf numFmtId="0" fontId="26" fillId="26" borderId="12" xfId="53" applyFont="1" applyFill="1" applyBorder="1" applyAlignment="1">
      <alignment horizontal="center" vertical="center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0" xfId="53" applyFont="1" applyFill="1" applyAlignment="1">
      <alignment horizontal="center" vertical="center"/>
      <protection/>
    </xf>
    <xf numFmtId="0" fontId="0" fillId="0" borderId="0" xfId="53" applyFont="1" applyAlignment="1" quotePrefix="1">
      <alignment horizontal="center" vertical="center"/>
      <protection/>
    </xf>
    <xf numFmtId="0" fontId="44" fillId="0" borderId="0" xfId="53" applyFont="1" applyAlignment="1" quotePrefix="1">
      <alignment horizontal="left" vertical="center"/>
      <protection/>
    </xf>
    <xf numFmtId="10" fontId="0" fillId="0" borderId="0" xfId="55" applyNumberFormat="1" applyFont="1" applyFill="1" applyBorder="1" applyAlignment="1">
      <alignment horizontal="center" vertical="center"/>
    </xf>
    <xf numFmtId="10" fontId="0" fillId="0" borderId="0" xfId="55" applyNumberFormat="1" applyFont="1" applyFill="1" applyBorder="1" applyAlignment="1">
      <alignment horizontal="left" vertical="center" wrapText="1" indent="1"/>
    </xf>
    <xf numFmtId="0" fontId="25" fillId="0" borderId="0" xfId="53" applyFont="1" applyAlignment="1" applyProtection="1">
      <alignment horizontal="center" vertical="center"/>
      <protection locked="0"/>
    </xf>
    <xf numFmtId="0" fontId="26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 wrapText="1"/>
    </xf>
    <xf numFmtId="0" fontId="24" fillId="30" borderId="23" xfId="0" applyFont="1" applyFill="1" applyBorder="1" applyAlignment="1" applyProtection="1">
      <alignment horizontal="center" vertical="center"/>
      <protection locked="0"/>
    </xf>
    <xf numFmtId="0" fontId="24" fillId="30" borderId="10" xfId="0" applyFont="1" applyFill="1" applyBorder="1" applyAlignment="1" applyProtection="1">
      <alignment horizontal="center" vertical="center"/>
      <protection locked="0"/>
    </xf>
    <xf numFmtId="0" fontId="24" fillId="30" borderId="13" xfId="0" applyFont="1" applyFill="1" applyBorder="1" applyAlignment="1" applyProtection="1">
      <alignment horizontal="center" vertical="center"/>
      <protection locked="0"/>
    </xf>
    <xf numFmtId="0" fontId="24" fillId="27" borderId="23" xfId="0" applyFont="1" applyFill="1" applyBorder="1" applyAlignment="1" applyProtection="1">
      <alignment horizontal="center" vertical="center"/>
      <protection locked="0"/>
    </xf>
    <xf numFmtId="0" fontId="24" fillId="27" borderId="10" xfId="0" applyFont="1" applyFill="1" applyBorder="1" applyAlignment="1" applyProtection="1">
      <alignment horizontal="center" vertical="center"/>
      <protection locked="0"/>
    </xf>
    <xf numFmtId="0" fontId="24" fillId="27" borderId="13" xfId="0" applyFont="1" applyFill="1" applyBorder="1" applyAlignment="1" applyProtection="1">
      <alignment horizontal="center" vertical="center"/>
      <protection locked="0"/>
    </xf>
    <xf numFmtId="0" fontId="1" fillId="26" borderId="0" xfId="0" applyFont="1" applyFill="1" applyBorder="1" applyAlignment="1">
      <alignment horizontal="center" vertical="center"/>
    </xf>
    <xf numFmtId="0" fontId="29" fillId="31" borderId="0" xfId="0" applyFont="1" applyFill="1" applyBorder="1" applyAlignment="1">
      <alignment horizontal="center" vertical="top" wrapText="1"/>
    </xf>
    <xf numFmtId="0" fontId="51" fillId="0" borderId="23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26" borderId="23" xfId="0" applyFont="1" applyFill="1" applyBorder="1" applyAlignment="1" applyProtection="1">
      <alignment horizontal="center" vertical="center"/>
      <protection locked="0"/>
    </xf>
    <xf numFmtId="0" fontId="51" fillId="26" borderId="10" xfId="0" applyFont="1" applyFill="1" applyBorder="1" applyAlignment="1" applyProtection="1">
      <alignment horizontal="center" vertical="center"/>
      <protection locked="0"/>
    </xf>
    <xf numFmtId="0" fontId="51" fillId="26" borderId="13" xfId="0" applyFont="1" applyFill="1" applyBorder="1" applyAlignment="1" applyProtection="1">
      <alignment horizontal="center" vertical="center"/>
      <protection locked="0"/>
    </xf>
    <xf numFmtId="0" fontId="24" fillId="32" borderId="23" xfId="0" applyFont="1" applyFill="1" applyBorder="1" applyAlignment="1" applyProtection="1">
      <alignment horizontal="center" vertical="center"/>
      <protection locked="0"/>
    </xf>
    <xf numFmtId="0" fontId="24" fillId="32" borderId="10" xfId="0" applyFont="1" applyFill="1" applyBorder="1" applyAlignment="1" applyProtection="1">
      <alignment horizontal="center" vertical="center"/>
      <protection locked="0"/>
    </xf>
    <xf numFmtId="0" fontId="24" fillId="32" borderId="13" xfId="0" applyFont="1" applyFill="1" applyBorder="1" applyAlignment="1" applyProtection="1">
      <alignment horizontal="center" vertical="center"/>
      <protection locked="0"/>
    </xf>
    <xf numFmtId="0" fontId="1" fillId="27" borderId="12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 wrapText="1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7" borderId="23" xfId="0" applyFont="1" applyFill="1" applyBorder="1" applyAlignment="1" applyProtection="1">
      <alignment horizontal="center" vertical="center"/>
      <protection locked="0"/>
    </xf>
    <xf numFmtId="0" fontId="1" fillId="27" borderId="10" xfId="0" applyFont="1" applyFill="1" applyBorder="1" applyAlignment="1" applyProtection="1">
      <alignment horizontal="center" vertical="center"/>
      <protection locked="0"/>
    </xf>
    <xf numFmtId="0" fontId="1" fillId="27" borderId="13" xfId="0" applyFont="1" applyFill="1" applyBorder="1" applyAlignment="1" applyProtection="1">
      <alignment horizontal="center" vertical="center"/>
      <protection locked="0"/>
    </xf>
    <xf numFmtId="0" fontId="1" fillId="26" borderId="0" xfId="0" applyFont="1" applyFill="1" applyAlignment="1">
      <alignment horizontal="center" vertical="center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30" borderId="23" xfId="0" applyFont="1" applyFill="1" applyBorder="1" applyAlignment="1" applyProtection="1">
      <alignment horizontal="center" vertical="center"/>
      <protection locked="0"/>
    </xf>
    <xf numFmtId="0" fontId="1" fillId="30" borderId="10" xfId="0" applyFont="1" applyFill="1" applyBorder="1" applyAlignment="1" applyProtection="1">
      <alignment horizontal="center" vertical="center"/>
      <protection locked="0"/>
    </xf>
    <xf numFmtId="0" fontId="1" fillId="30" borderId="13" xfId="0" applyFont="1" applyFill="1" applyBorder="1" applyAlignment="1" applyProtection="1">
      <alignment horizontal="center" vertical="center"/>
      <protection locked="0"/>
    </xf>
    <xf numFmtId="0" fontId="1" fillId="27" borderId="0" xfId="0" applyFont="1" applyFill="1" applyAlignment="1">
      <alignment horizontal="center" vertical="center"/>
    </xf>
    <xf numFmtId="0" fontId="49" fillId="26" borderId="23" xfId="0" applyFont="1" applyFill="1" applyBorder="1" applyAlignment="1" applyProtection="1">
      <alignment horizontal="center" vertical="center"/>
      <protection locked="0"/>
    </xf>
    <xf numFmtId="0" fontId="49" fillId="26" borderId="10" xfId="0" applyFont="1" applyFill="1" applyBorder="1" applyAlignment="1" applyProtection="1">
      <alignment horizontal="center" vertical="center"/>
      <protection locked="0"/>
    </xf>
    <xf numFmtId="0" fontId="49" fillId="26" borderId="13" xfId="0" applyFont="1" applyFill="1" applyBorder="1" applyAlignment="1" applyProtection="1">
      <alignment horizontal="center" vertical="center"/>
      <protection locked="0"/>
    </xf>
    <xf numFmtId="0" fontId="1" fillId="32" borderId="12" xfId="0" applyFont="1" applyFill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justify" wrapText="1"/>
    </xf>
    <xf numFmtId="0" fontId="24" fillId="0" borderId="0" xfId="0" applyFont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justify" vertical="justify" wrapText="1"/>
    </xf>
    <xf numFmtId="0" fontId="1" fillId="0" borderId="13" xfId="0" applyFont="1" applyFill="1" applyBorder="1" applyAlignment="1">
      <alignment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00B050"/>
  </sheetPr>
  <dimension ref="A1:F54"/>
  <sheetViews>
    <sheetView showGridLines="0" view="pageBreakPreview" zoomScale="98" zoomScaleNormal="85" zoomScaleSheetLayoutView="98" workbookViewId="0" topLeftCell="A16">
      <selection activeCell="J22" sqref="J22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76" bestFit="1" customWidth="1"/>
    <col min="4" max="4" width="12.140625" style="176" bestFit="1" customWidth="1"/>
    <col min="5" max="16384" width="9.140625" style="176" customWidth="1"/>
  </cols>
  <sheetData>
    <row r="1" spans="1:2" ht="17.25" customHeight="1">
      <c r="A1" s="245" t="s">
        <v>235</v>
      </c>
      <c r="B1" s="245"/>
    </row>
    <row r="2" spans="1:2" ht="12.75">
      <c r="A2" s="245" t="s">
        <v>233</v>
      </c>
      <c r="B2" s="245"/>
    </row>
    <row r="3" spans="1:2" ht="12.75">
      <c r="A3" s="245" t="s">
        <v>95</v>
      </c>
      <c r="B3" s="245"/>
    </row>
    <row r="5" spans="1:2" ht="25.5" customHeight="1">
      <c r="A5" s="249" t="s">
        <v>96</v>
      </c>
      <c r="B5" s="249"/>
    </row>
    <row r="6" ht="16.5" customHeight="1">
      <c r="A6" s="24"/>
    </row>
    <row r="7" ht="15.75" customHeight="1">
      <c r="A7" s="26"/>
    </row>
    <row r="8" spans="1:2" ht="15.75" customHeight="1">
      <c r="A8" s="246" t="s">
        <v>60</v>
      </c>
      <c r="B8" s="246"/>
    </row>
    <row r="9" spans="1:2" ht="31.5" customHeight="1">
      <c r="A9" s="243" t="s">
        <v>152</v>
      </c>
      <c r="B9" s="243"/>
    </row>
    <row r="10" spans="1:4" ht="18" customHeight="1">
      <c r="A10" s="29"/>
      <c r="D10" s="177"/>
    </row>
    <row r="11" spans="1:2" ht="18" customHeight="1">
      <c r="A11" s="247" t="s">
        <v>61</v>
      </c>
      <c r="B11" s="248"/>
    </row>
    <row r="12" ht="18" customHeight="1">
      <c r="A12" s="28"/>
    </row>
    <row r="13" spans="1:2" ht="18" customHeight="1">
      <c r="A13" s="250" t="s">
        <v>50</v>
      </c>
      <c r="B13" s="250"/>
    </row>
    <row r="14" ht="18" customHeight="1">
      <c r="A14" s="28"/>
    </row>
    <row r="15" spans="1:2" ht="30.75" customHeight="1">
      <c r="A15" s="251" t="s">
        <v>94</v>
      </c>
      <c r="B15" s="251"/>
    </row>
    <row r="16" ht="18" customHeight="1">
      <c r="A16" s="28"/>
    </row>
    <row r="17" ht="18" customHeight="1">
      <c r="A17" s="28"/>
    </row>
    <row r="18" spans="1:2" ht="12.75">
      <c r="A18" s="251" t="s">
        <v>132</v>
      </c>
      <c r="B18" s="251"/>
    </row>
    <row r="19" spans="1:2" ht="30" customHeight="1">
      <c r="A19" s="244" t="s">
        <v>131</v>
      </c>
      <c r="B19" s="244"/>
    </row>
    <row r="20" spans="1:2" ht="18" customHeight="1">
      <c r="A20" s="28"/>
      <c r="B20" s="72"/>
    </row>
    <row r="21" spans="1:2" ht="26.25" customHeight="1">
      <c r="A21" s="243" t="s">
        <v>62</v>
      </c>
      <c r="B21" s="243"/>
    </row>
    <row r="22" spans="1:2" ht="12.75">
      <c r="A22" s="34"/>
      <c r="B22" s="34"/>
    </row>
    <row r="23" spans="1:2" ht="12.75">
      <c r="A23" s="70" t="s">
        <v>102</v>
      </c>
      <c r="B23" s="98"/>
    </row>
    <row r="24" spans="1:2" ht="12.75">
      <c r="A24" s="70" t="s">
        <v>97</v>
      </c>
      <c r="B24" s="70"/>
    </row>
    <row r="25" spans="1:2" ht="12.75">
      <c r="A25" s="70" t="s">
        <v>98</v>
      </c>
      <c r="B25" s="70"/>
    </row>
    <row r="26" spans="1:2" ht="12.75">
      <c r="A26" s="70" t="s">
        <v>99</v>
      </c>
      <c r="B26" s="70"/>
    </row>
    <row r="27" spans="1:2" ht="12.75">
      <c r="A27" s="70" t="s">
        <v>100</v>
      </c>
      <c r="B27" s="70"/>
    </row>
    <row r="28" spans="1:2" ht="12.75">
      <c r="A28" s="70" t="s">
        <v>101</v>
      </c>
      <c r="B28" s="70"/>
    </row>
    <row r="29" spans="1:2" ht="27" customHeight="1">
      <c r="A29" s="70" t="s">
        <v>133</v>
      </c>
      <c r="B29" s="70"/>
    </row>
    <row r="30" spans="1:2" ht="18" customHeight="1">
      <c r="A30" s="70" t="s">
        <v>134</v>
      </c>
      <c r="B30" s="70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77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78"/>
    </row>
    <row r="52" spans="1:6" ht="18" customHeight="1">
      <c r="A52" s="28"/>
      <c r="F52" s="178"/>
    </row>
    <row r="53" ht="18" customHeight="1">
      <c r="A53" s="28"/>
    </row>
    <row r="54" spans="1:3" ht="21" customHeight="1">
      <c r="A54" s="31"/>
      <c r="C54" s="179"/>
    </row>
  </sheetData>
  <sheetProtection/>
  <mergeCells count="12">
    <mergeCell ref="A1:B1"/>
    <mergeCell ref="A13:B13"/>
    <mergeCell ref="A15:B15"/>
    <mergeCell ref="A18:B18"/>
    <mergeCell ref="A21:B21"/>
    <mergeCell ref="A19:B19"/>
    <mergeCell ref="A2:B2"/>
    <mergeCell ref="A8:B8"/>
    <mergeCell ref="A9:B9"/>
    <mergeCell ref="A11:B11"/>
    <mergeCell ref="A3:B3"/>
    <mergeCell ref="A5:B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8">
    <tabColor rgb="FF00B050"/>
  </sheetPr>
  <dimension ref="A1:I34"/>
  <sheetViews>
    <sheetView showGridLines="0" view="pageBreakPreview" zoomScale="85" zoomScaleNormal="85" zoomScaleSheetLayoutView="85" zoomScalePageLayoutView="0" workbookViewId="0" topLeftCell="A1">
      <selection activeCell="J22" sqref="J22"/>
    </sheetView>
  </sheetViews>
  <sheetFormatPr defaultColWidth="10.421875" defaultRowHeight="12.75"/>
  <cols>
    <col min="1" max="1" width="13.8515625" style="15" bestFit="1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5" customHeight="1">
      <c r="A1" s="284" t="str">
        <f>'D - sem insalubridade'!A1</f>
        <v>ANEXO XIV-A - PLANILHA DE FORMAÇÃO DE CUSTO</v>
      </c>
      <c r="B1" s="284"/>
      <c r="C1" s="284"/>
      <c r="D1" s="284"/>
      <c r="E1" s="284"/>
      <c r="F1" s="284"/>
      <c r="G1" s="284"/>
    </row>
    <row r="2" spans="1:7" ht="12.75">
      <c r="A2" s="245" t="str">
        <f>'D - sem insalubridade'!A2:B2</f>
        <v>LOTE 01 A - ESCOLAS SEM INSALUBRIDADE</v>
      </c>
      <c r="B2" s="245"/>
      <c r="C2" s="245"/>
      <c r="D2" s="245"/>
      <c r="E2" s="245"/>
      <c r="F2" s="245"/>
      <c r="G2" s="245"/>
    </row>
    <row r="3" spans="1:7" ht="12.75">
      <c r="A3" s="245" t="s">
        <v>107</v>
      </c>
      <c r="B3" s="245"/>
      <c r="C3" s="245"/>
      <c r="D3" s="245"/>
      <c r="E3" s="245"/>
      <c r="F3" s="245"/>
      <c r="G3" s="245"/>
    </row>
    <row r="4" spans="1:7" ht="12.75">
      <c r="A4" s="63"/>
      <c r="B4" s="63"/>
      <c r="C4" s="63"/>
      <c r="D4" s="63"/>
      <c r="E4" s="63"/>
      <c r="F4" s="63"/>
      <c r="G4" s="63"/>
    </row>
    <row r="5" spans="1:7" ht="12.75">
      <c r="A5" s="294" t="s">
        <v>88</v>
      </c>
      <c r="B5" s="294"/>
      <c r="C5" s="294"/>
      <c r="D5" s="294"/>
      <c r="E5" s="294"/>
      <c r="F5" s="294"/>
      <c r="G5" s="294"/>
    </row>
    <row r="7" ht="12.75">
      <c r="A7" s="103" t="s">
        <v>123</v>
      </c>
    </row>
    <row r="8" spans="1:9" ht="12.75">
      <c r="A8" s="296"/>
      <c r="B8" s="296"/>
      <c r="C8" s="296"/>
      <c r="D8" s="296"/>
      <c r="E8" s="296"/>
      <c r="F8" s="296"/>
      <c r="G8" s="296"/>
      <c r="H8" s="181"/>
      <c r="I8" s="181"/>
    </row>
    <row r="9" spans="1:9" ht="12.75">
      <c r="A9" s="295" t="s">
        <v>162</v>
      </c>
      <c r="B9" s="295"/>
      <c r="C9" s="295"/>
      <c r="D9" s="199">
        <v>404</v>
      </c>
      <c r="F9" s="181"/>
      <c r="G9" s="181"/>
      <c r="H9" s="181"/>
      <c r="I9" s="181"/>
    </row>
    <row r="10" spans="1:7" ht="12.75">
      <c r="A10" s="63"/>
      <c r="B10" s="63"/>
      <c r="C10" s="63"/>
      <c r="D10" s="63"/>
      <c r="E10" s="63"/>
      <c r="F10" s="63"/>
      <c r="G10" s="63"/>
    </row>
    <row r="11" spans="1:7" ht="12.75">
      <c r="A11" s="281" t="str">
        <f>'D-C'!A11:I11</f>
        <v>FAIXA 01 - DE 17.201 A 22.828</v>
      </c>
      <c r="B11" s="301"/>
      <c r="C11" s="301"/>
      <c r="D11" s="301"/>
      <c r="E11" s="301"/>
      <c r="F11" s="301"/>
      <c r="G11" s="282"/>
    </row>
    <row r="12" spans="1:7" ht="51">
      <c r="A12" s="121" t="s">
        <v>127</v>
      </c>
      <c r="B12" s="121" t="s">
        <v>114</v>
      </c>
      <c r="C12" s="121" t="s">
        <v>160</v>
      </c>
      <c r="D12" s="121" t="s">
        <v>158</v>
      </c>
      <c r="E12" s="121" t="s">
        <v>126</v>
      </c>
      <c r="F12" s="121" t="s">
        <v>128</v>
      </c>
      <c r="G12" s="121" t="s">
        <v>75</v>
      </c>
    </row>
    <row r="13" spans="1:7" ht="12.75">
      <c r="A13" s="5" t="s">
        <v>63</v>
      </c>
      <c r="B13" s="5" t="s">
        <v>64</v>
      </c>
      <c r="C13" s="21" t="s">
        <v>175</v>
      </c>
      <c r="D13" s="5" t="s">
        <v>122</v>
      </c>
      <c r="E13" s="21" t="s">
        <v>85</v>
      </c>
      <c r="F13" s="5" t="s">
        <v>84</v>
      </c>
      <c r="G13" s="21" t="s">
        <v>86</v>
      </c>
    </row>
    <row r="14" spans="1:7" ht="12.75">
      <c r="A14" s="9">
        <v>7</v>
      </c>
      <c r="B14" s="100">
        <f>A14*'D-E'!$D$36</f>
        <v>0</v>
      </c>
      <c r="C14" s="7">
        <f>B14*$D$9</f>
        <v>0</v>
      </c>
      <c r="D14" s="9">
        <f>'D-C'!F15</f>
        <v>404</v>
      </c>
      <c r="E14" s="7">
        <f>C14/D14</f>
        <v>0</v>
      </c>
      <c r="F14" s="71">
        <f>'D-C'!H15</f>
        <v>22828</v>
      </c>
      <c r="G14" s="10">
        <f>E14/F14</f>
        <v>0</v>
      </c>
    </row>
    <row r="16" spans="1:7" ht="12.75">
      <c r="A16" s="281" t="str">
        <f>'D-C'!A18:I18</f>
        <v>FAIXA 02 - DE 11.501 A 17.200</v>
      </c>
      <c r="B16" s="301"/>
      <c r="C16" s="301"/>
      <c r="D16" s="301"/>
      <c r="E16" s="301"/>
      <c r="F16" s="301"/>
      <c r="G16" s="282"/>
    </row>
    <row r="17" spans="1:7" ht="51">
      <c r="A17" s="121" t="s">
        <v>127</v>
      </c>
      <c r="B17" s="121" t="s">
        <v>114</v>
      </c>
      <c r="C17" s="121" t="s">
        <v>161</v>
      </c>
      <c r="D17" s="121" t="s">
        <v>158</v>
      </c>
      <c r="E17" s="121" t="s">
        <v>126</v>
      </c>
      <c r="F17" s="136" t="s">
        <v>128</v>
      </c>
      <c r="G17" s="121" t="s">
        <v>75</v>
      </c>
    </row>
    <row r="18" spans="1:7" ht="12.75">
      <c r="A18" s="5" t="s">
        <v>63</v>
      </c>
      <c r="B18" s="5" t="s">
        <v>64</v>
      </c>
      <c r="C18" s="21" t="s">
        <v>175</v>
      </c>
      <c r="D18" s="5" t="s">
        <v>122</v>
      </c>
      <c r="E18" s="21" t="s">
        <v>85</v>
      </c>
      <c r="F18" s="5" t="s">
        <v>84</v>
      </c>
      <c r="G18" s="21" t="s">
        <v>86</v>
      </c>
    </row>
    <row r="19" spans="1:7" ht="12.75">
      <c r="A19" s="201">
        <v>7</v>
      </c>
      <c r="B19" s="100">
        <f>A19*'D-E'!$D$36</f>
        <v>0</v>
      </c>
      <c r="C19" s="7">
        <f>B19*$D$9</f>
        <v>0</v>
      </c>
      <c r="D19" s="9">
        <f>'D-C'!F22</f>
        <v>404</v>
      </c>
      <c r="E19" s="7">
        <f>C19/D19</f>
        <v>0</v>
      </c>
      <c r="F19" s="71">
        <f>'D-C'!H22</f>
        <v>17200</v>
      </c>
      <c r="G19" s="10">
        <f>E19/F19</f>
        <v>0</v>
      </c>
    </row>
    <row r="21" spans="1:7" ht="12.75">
      <c r="A21" s="281" t="str">
        <f>'D-C'!A25:I25</f>
        <v>FAIXA 03 - DE 5.801 A 11.500</v>
      </c>
      <c r="B21" s="301"/>
      <c r="C21" s="301"/>
      <c r="D21" s="301"/>
      <c r="E21" s="301"/>
      <c r="F21" s="301"/>
      <c r="G21" s="282"/>
    </row>
    <row r="22" spans="1:7" ht="51">
      <c r="A22" s="121" t="s">
        <v>127</v>
      </c>
      <c r="B22" s="121" t="s">
        <v>114</v>
      </c>
      <c r="C22" s="121" t="s">
        <v>161</v>
      </c>
      <c r="D22" s="121" t="s">
        <v>158</v>
      </c>
      <c r="E22" s="121" t="s">
        <v>126</v>
      </c>
      <c r="F22" s="136" t="s">
        <v>128</v>
      </c>
      <c r="G22" s="121" t="s">
        <v>75</v>
      </c>
    </row>
    <row r="23" spans="1:7" ht="12.75">
      <c r="A23" s="5" t="s">
        <v>63</v>
      </c>
      <c r="B23" s="5" t="s">
        <v>64</v>
      </c>
      <c r="C23" s="21" t="s">
        <v>175</v>
      </c>
      <c r="D23" s="5" t="s">
        <v>122</v>
      </c>
      <c r="E23" s="21" t="s">
        <v>85</v>
      </c>
      <c r="F23" s="5" t="s">
        <v>84</v>
      </c>
      <c r="G23" s="21" t="s">
        <v>86</v>
      </c>
    </row>
    <row r="24" spans="1:7" ht="12.75">
      <c r="A24" s="201">
        <f>A14</f>
        <v>7</v>
      </c>
      <c r="B24" s="100">
        <f>A24*'D-E'!$D$36</f>
        <v>0</v>
      </c>
      <c r="C24" s="7">
        <f>B24*$D$9</f>
        <v>0</v>
      </c>
      <c r="D24" s="9">
        <f>'D-C'!F29</f>
        <v>404</v>
      </c>
      <c r="E24" s="7">
        <f>C24/D24</f>
        <v>0</v>
      </c>
      <c r="F24" s="71">
        <f>'D-C'!H29</f>
        <v>11500</v>
      </c>
      <c r="G24" s="10">
        <f>E24/F24</f>
        <v>0</v>
      </c>
    </row>
    <row r="26" spans="1:7" ht="12.75">
      <c r="A26" s="281" t="str">
        <f>'D-C'!A32:I32</f>
        <v>FAIXA 04 - DE 2.401 A 5.800</v>
      </c>
      <c r="B26" s="301"/>
      <c r="C26" s="301"/>
      <c r="D26" s="301"/>
      <c r="E26" s="301"/>
      <c r="F26" s="301"/>
      <c r="G26" s="282"/>
    </row>
    <row r="27" spans="1:7" ht="51">
      <c r="A27" s="121" t="s">
        <v>127</v>
      </c>
      <c r="B27" s="121" t="s">
        <v>114</v>
      </c>
      <c r="C27" s="121" t="s">
        <v>161</v>
      </c>
      <c r="D27" s="121" t="s">
        <v>158</v>
      </c>
      <c r="E27" s="121" t="s">
        <v>126</v>
      </c>
      <c r="F27" s="136" t="s">
        <v>128</v>
      </c>
      <c r="G27" s="121" t="s">
        <v>75</v>
      </c>
    </row>
    <row r="28" spans="1:7" ht="12.75">
      <c r="A28" s="5" t="s">
        <v>63</v>
      </c>
      <c r="B28" s="5" t="s">
        <v>64</v>
      </c>
      <c r="C28" s="21" t="s">
        <v>175</v>
      </c>
      <c r="D28" s="5" t="s">
        <v>122</v>
      </c>
      <c r="E28" s="21" t="s">
        <v>85</v>
      </c>
      <c r="F28" s="5" t="s">
        <v>84</v>
      </c>
      <c r="G28" s="21" t="s">
        <v>86</v>
      </c>
    </row>
    <row r="29" spans="1:7" ht="12.75">
      <c r="A29" s="201">
        <f>A14</f>
        <v>7</v>
      </c>
      <c r="B29" s="100">
        <f>A29*'D-E'!$D$36</f>
        <v>0</v>
      </c>
      <c r="C29" s="7">
        <f>B29*$D$9</f>
        <v>0</v>
      </c>
      <c r="D29" s="9">
        <f>'D-C'!F36</f>
        <v>404</v>
      </c>
      <c r="E29" s="7">
        <f>C29/D29</f>
        <v>0</v>
      </c>
      <c r="F29" s="71">
        <f>'D-C'!H36</f>
        <v>5800</v>
      </c>
      <c r="G29" s="10">
        <f>E29/F29</f>
        <v>0</v>
      </c>
    </row>
    <row r="31" spans="1:7" ht="12.75">
      <c r="A31" s="281" t="str">
        <f>'D-C'!A39:I39</f>
        <v>FAIXA 05 - DE 1 A 2.400</v>
      </c>
      <c r="B31" s="301"/>
      <c r="C31" s="301"/>
      <c r="D31" s="301"/>
      <c r="E31" s="301"/>
      <c r="F31" s="301"/>
      <c r="G31" s="282"/>
    </row>
    <row r="32" spans="1:7" ht="51">
      <c r="A32" s="121" t="s">
        <v>127</v>
      </c>
      <c r="B32" s="121" t="s">
        <v>114</v>
      </c>
      <c r="C32" s="121" t="s">
        <v>160</v>
      </c>
      <c r="D32" s="121" t="s">
        <v>158</v>
      </c>
      <c r="E32" s="121" t="s">
        <v>126</v>
      </c>
      <c r="F32" s="136" t="s">
        <v>128</v>
      </c>
      <c r="G32" s="121" t="s">
        <v>75</v>
      </c>
    </row>
    <row r="33" spans="1:7" ht="12.75">
      <c r="A33" s="5" t="s">
        <v>63</v>
      </c>
      <c r="B33" s="5" t="s">
        <v>64</v>
      </c>
      <c r="C33" s="21" t="s">
        <v>175</v>
      </c>
      <c r="D33" s="5" t="s">
        <v>122</v>
      </c>
      <c r="E33" s="21" t="s">
        <v>85</v>
      </c>
      <c r="F33" s="5" t="s">
        <v>84</v>
      </c>
      <c r="G33" s="21" t="s">
        <v>86</v>
      </c>
    </row>
    <row r="34" spans="1:7" ht="12.75">
      <c r="A34" s="201">
        <f>A14</f>
        <v>7</v>
      </c>
      <c r="B34" s="100">
        <f>A34*'D-E'!$D$36</f>
        <v>0</v>
      </c>
      <c r="C34" s="7">
        <f>B34*$D$9</f>
        <v>0</v>
      </c>
      <c r="D34" s="9">
        <f>'D-C'!F43</f>
        <v>404</v>
      </c>
      <c r="E34" s="7">
        <f>C34/D34</f>
        <v>0</v>
      </c>
      <c r="F34" s="71">
        <f>'D-C'!H43</f>
        <v>2400</v>
      </c>
      <c r="G34" s="10">
        <f>E34/F34</f>
        <v>0</v>
      </c>
    </row>
  </sheetData>
  <sheetProtection/>
  <mergeCells count="11">
    <mergeCell ref="A31:G31"/>
    <mergeCell ref="A8:G8"/>
    <mergeCell ref="A5:G5"/>
    <mergeCell ref="A2:G2"/>
    <mergeCell ref="A3:G3"/>
    <mergeCell ref="A1:G1"/>
    <mergeCell ref="A9:C9"/>
    <mergeCell ref="A11:G11"/>
    <mergeCell ref="A16:G16"/>
    <mergeCell ref="A21:G21"/>
    <mergeCell ref="A26:G26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9">
    <tabColor rgb="FF00B050"/>
  </sheetPr>
  <dimension ref="A1:M70"/>
  <sheetViews>
    <sheetView showGridLines="0" view="pageBreakPreview" zoomScaleNormal="85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4.8515625" style="1" customWidth="1"/>
    <col min="6" max="6" width="15.57421875" style="1" customWidth="1"/>
    <col min="7" max="8" width="7.57421875" style="137" customWidth="1"/>
    <col min="9" max="11" width="9.140625" style="137" customWidth="1"/>
    <col min="12" max="16384" width="9.140625" style="1" customWidth="1"/>
  </cols>
  <sheetData>
    <row r="1" spans="1:6" ht="30.75" customHeight="1">
      <c r="A1" s="245" t="str">
        <f>'D - sem insalubridade'!A1</f>
        <v>ANEXO XIV-A - PLANILHA DE FORMAÇÃO DE CUSTO</v>
      </c>
      <c r="B1" s="245"/>
      <c r="C1" s="245"/>
      <c r="D1" s="245"/>
      <c r="E1" s="245"/>
      <c r="F1" s="245"/>
    </row>
    <row r="2" spans="1:6" ht="12.75">
      <c r="A2" s="245" t="str">
        <f>'D - sem insalubridade'!A2:B2</f>
        <v>LOTE 01 A - ESCOLAS SEM INSALUBRIDADE</v>
      </c>
      <c r="B2" s="245"/>
      <c r="C2" s="245"/>
      <c r="D2" s="245"/>
      <c r="E2" s="245"/>
      <c r="F2" s="245"/>
    </row>
    <row r="3" spans="1:6" ht="12.75">
      <c r="A3" s="245" t="s">
        <v>108</v>
      </c>
      <c r="B3" s="245"/>
      <c r="C3" s="245"/>
      <c r="D3" s="245"/>
      <c r="E3" s="245"/>
      <c r="F3" s="245"/>
    </row>
    <row r="4" spans="2:6" ht="12.75">
      <c r="B4" s="63"/>
      <c r="C4" s="63"/>
      <c r="D4" s="63"/>
      <c r="E4" s="63"/>
      <c r="F4" s="63"/>
    </row>
    <row r="5" spans="1:6" ht="30" customHeight="1">
      <c r="A5" s="309" t="s">
        <v>149</v>
      </c>
      <c r="B5" s="309"/>
      <c r="C5" s="309"/>
      <c r="D5" s="309"/>
      <c r="E5" s="309"/>
      <c r="F5" s="309"/>
    </row>
    <row r="6" spans="1:11" ht="30" customHeight="1">
      <c r="A6" s="302" t="s">
        <v>91</v>
      </c>
      <c r="B6" s="302"/>
      <c r="C6" s="302"/>
      <c r="D6" s="302"/>
      <c r="E6" s="302"/>
      <c r="F6" s="188"/>
      <c r="K6" s="1"/>
    </row>
    <row r="7" spans="1:10" s="44" customFormat="1" ht="12.75">
      <c r="A7" s="302" t="s">
        <v>176</v>
      </c>
      <c r="B7" s="302"/>
      <c r="C7" s="302"/>
      <c r="D7" s="302"/>
      <c r="E7" s="302"/>
      <c r="F7" s="210"/>
      <c r="G7" s="138"/>
      <c r="H7" s="138"/>
      <c r="I7" s="138"/>
      <c r="J7" s="138"/>
    </row>
    <row r="8" spans="1:10" s="44" customFormat="1" ht="13.5" customHeight="1">
      <c r="A8" s="310" t="s">
        <v>183</v>
      </c>
      <c r="B8" s="310"/>
      <c r="C8" s="310"/>
      <c r="D8" s="310"/>
      <c r="E8" s="310"/>
      <c r="F8" s="310"/>
      <c r="G8" s="138"/>
      <c r="H8" s="138"/>
      <c r="I8" s="138"/>
      <c r="J8" s="138"/>
    </row>
    <row r="9" spans="1:10" s="44" customFormat="1" ht="12.75">
      <c r="A9" s="186"/>
      <c r="B9" s="187"/>
      <c r="C9" s="182"/>
      <c r="D9" s="182"/>
      <c r="E9" s="182"/>
      <c r="F9" s="138"/>
      <c r="G9" s="138"/>
      <c r="H9" s="138"/>
      <c r="I9" s="138"/>
      <c r="J9" s="138"/>
    </row>
    <row r="10" spans="1:10" s="44" customFormat="1" ht="12.75">
      <c r="A10" s="183" t="s">
        <v>177</v>
      </c>
      <c r="B10" s="183" t="s">
        <v>178</v>
      </c>
      <c r="C10" s="182"/>
      <c r="D10" s="182"/>
      <c r="E10" s="182"/>
      <c r="F10" s="138"/>
      <c r="G10" s="138"/>
      <c r="H10" s="138"/>
      <c r="I10" s="138"/>
      <c r="J10" s="138"/>
    </row>
    <row r="11" spans="1:10" s="44" customFormat="1" ht="12.75">
      <c r="A11" s="184" t="s">
        <v>179</v>
      </c>
      <c r="B11" s="185"/>
      <c r="C11" s="182"/>
      <c r="D11" s="182"/>
      <c r="E11" s="182"/>
      <c r="F11" s="138"/>
      <c r="G11" s="138"/>
      <c r="H11" s="138"/>
      <c r="I11" s="138"/>
      <c r="J11" s="138"/>
    </row>
    <row r="12" spans="1:10" s="44" customFormat="1" ht="12.75">
      <c r="A12" s="184" t="s">
        <v>180</v>
      </c>
      <c r="B12" s="185"/>
      <c r="C12" s="182"/>
      <c r="D12" s="182"/>
      <c r="E12" s="182"/>
      <c r="F12" s="138"/>
      <c r="G12" s="138"/>
      <c r="H12" s="138"/>
      <c r="I12" s="138"/>
      <c r="J12" s="138"/>
    </row>
    <row r="13" spans="1:10" s="44" customFormat="1" ht="12.75">
      <c r="A13" s="184" t="s">
        <v>181</v>
      </c>
      <c r="B13" s="185"/>
      <c r="C13" s="182"/>
      <c r="D13" s="182"/>
      <c r="E13" s="182"/>
      <c r="F13" s="138"/>
      <c r="G13" s="138"/>
      <c r="H13" s="138"/>
      <c r="I13" s="138"/>
      <c r="J13" s="138"/>
    </row>
    <row r="14" spans="1:10" s="44" customFormat="1" ht="14.25">
      <c r="A14" s="184" t="s">
        <v>182</v>
      </c>
      <c r="B14" s="185"/>
      <c r="C14" s="57"/>
      <c r="D14" s="57"/>
      <c r="E14" s="57"/>
      <c r="F14" s="139"/>
      <c r="G14" s="139"/>
      <c r="H14" s="139"/>
      <c r="I14" s="139"/>
      <c r="J14" s="139"/>
    </row>
    <row r="15" spans="1:11" s="44" customFormat="1" ht="13.5" customHeight="1">
      <c r="A15" s="310" t="s">
        <v>184</v>
      </c>
      <c r="B15" s="310"/>
      <c r="C15" s="310"/>
      <c r="D15" s="310"/>
      <c r="E15" s="310"/>
      <c r="F15" s="310"/>
      <c r="G15" s="139"/>
      <c r="H15" s="139"/>
      <c r="I15" s="139"/>
      <c r="J15" s="139"/>
      <c r="K15" s="139"/>
    </row>
    <row r="16" spans="2:11" s="44" customFormat="1" ht="14.25">
      <c r="B16" s="188"/>
      <c r="C16" s="189"/>
      <c r="D16" s="190"/>
      <c r="E16" s="57"/>
      <c r="F16" s="57"/>
      <c r="G16" s="139"/>
      <c r="H16" s="139"/>
      <c r="I16" s="139"/>
      <c r="J16" s="139"/>
      <c r="K16" s="139"/>
    </row>
    <row r="17" spans="1:6" ht="12.75">
      <c r="A17" s="311" t="str">
        <f>'D-C'!A11:I11</f>
        <v>FAIXA 01 - DE 17.201 A 22.828</v>
      </c>
      <c r="B17" s="312"/>
      <c r="C17" s="312"/>
      <c r="D17" s="312"/>
      <c r="E17" s="312"/>
      <c r="F17" s="313"/>
    </row>
    <row r="18" spans="1:13" ht="51">
      <c r="A18" s="146" t="s">
        <v>27</v>
      </c>
      <c r="B18" s="146" t="s">
        <v>185</v>
      </c>
      <c r="C18" s="146" t="s">
        <v>158</v>
      </c>
      <c r="D18" s="146" t="s">
        <v>187</v>
      </c>
      <c r="E18" s="146" t="s">
        <v>128</v>
      </c>
      <c r="F18" s="146" t="s">
        <v>188</v>
      </c>
      <c r="G18" s="1"/>
      <c r="L18" s="137"/>
      <c r="M18" s="137"/>
    </row>
    <row r="19" spans="2:13" ht="12.75">
      <c r="B19" s="5" t="s">
        <v>63</v>
      </c>
      <c r="C19" s="5" t="s">
        <v>64</v>
      </c>
      <c r="D19" s="21" t="s">
        <v>186</v>
      </c>
      <c r="E19" s="5" t="s">
        <v>80</v>
      </c>
      <c r="F19" s="21" t="s">
        <v>85</v>
      </c>
      <c r="G19" s="1"/>
      <c r="L19" s="137"/>
      <c r="M19" s="137"/>
    </row>
    <row r="20" spans="1:13" ht="14.25">
      <c r="A20" s="142" t="s">
        <v>189</v>
      </c>
      <c r="B20" s="193"/>
      <c r="C20" s="191">
        <v>404</v>
      </c>
      <c r="D20" s="193">
        <f>B20/C20</f>
        <v>0</v>
      </c>
      <c r="E20" s="71">
        <f>'D-C'!$H$15</f>
        <v>22828</v>
      </c>
      <c r="F20" s="192">
        <f>D20/E20</f>
        <v>0</v>
      </c>
      <c r="G20" s="1"/>
      <c r="L20" s="137"/>
      <c r="M20" s="137"/>
    </row>
    <row r="21" spans="1:13" ht="25.5">
      <c r="A21" s="97" t="s">
        <v>190</v>
      </c>
      <c r="B21" s="193"/>
      <c r="C21" s="191">
        <v>404</v>
      </c>
      <c r="D21" s="193">
        <f aca="true" t="shared" si="0" ref="D21:D26">B21/C21</f>
        <v>0</v>
      </c>
      <c r="E21" s="71">
        <f>'D-C'!$H$15</f>
        <v>22828</v>
      </c>
      <c r="F21" s="192">
        <f aca="true" t="shared" si="1" ref="F21:F26">D21/E21</f>
        <v>0</v>
      </c>
      <c r="G21" s="1"/>
      <c r="L21" s="137"/>
      <c r="M21" s="137"/>
    </row>
    <row r="22" spans="1:13" ht="25.5">
      <c r="A22" s="97" t="s">
        <v>191</v>
      </c>
      <c r="B22" s="193"/>
      <c r="C22" s="191">
        <v>404</v>
      </c>
      <c r="D22" s="193">
        <f t="shared" si="0"/>
        <v>0</v>
      </c>
      <c r="E22" s="71">
        <f>'D-C'!$H$15</f>
        <v>22828</v>
      </c>
      <c r="F22" s="192">
        <f t="shared" si="1"/>
        <v>0</v>
      </c>
      <c r="G22" s="1"/>
      <c r="L22" s="137"/>
      <c r="M22" s="137"/>
    </row>
    <row r="23" spans="1:13" ht="38.25">
      <c r="A23" s="97" t="s">
        <v>192</v>
      </c>
      <c r="B23" s="193"/>
      <c r="C23" s="191">
        <v>404</v>
      </c>
      <c r="D23" s="193">
        <f t="shared" si="0"/>
        <v>0</v>
      </c>
      <c r="E23" s="71">
        <f>'D-C'!$H$15</f>
        <v>22828</v>
      </c>
      <c r="F23" s="192">
        <f t="shared" si="1"/>
        <v>0</v>
      </c>
      <c r="G23" s="1"/>
      <c r="L23" s="137"/>
      <c r="M23" s="137"/>
    </row>
    <row r="24" spans="1:13" ht="25.5">
      <c r="A24" s="97" t="s">
        <v>193</v>
      </c>
      <c r="B24" s="193"/>
      <c r="C24" s="191">
        <v>404</v>
      </c>
      <c r="D24" s="193">
        <f t="shared" si="0"/>
        <v>0</v>
      </c>
      <c r="E24" s="71">
        <f>'D-C'!$H$15</f>
        <v>22828</v>
      </c>
      <c r="F24" s="192">
        <f t="shared" si="1"/>
        <v>0</v>
      </c>
      <c r="G24" s="1"/>
      <c r="L24" s="137"/>
      <c r="M24" s="137"/>
    </row>
    <row r="25" spans="1:13" ht="38.25">
      <c r="A25" s="97" t="s">
        <v>194</v>
      </c>
      <c r="B25" s="193"/>
      <c r="C25" s="191">
        <v>404</v>
      </c>
      <c r="D25" s="193">
        <f t="shared" si="0"/>
        <v>0</v>
      </c>
      <c r="E25" s="71">
        <f>'D-C'!$H$15</f>
        <v>22828</v>
      </c>
      <c r="F25" s="192">
        <f t="shared" si="1"/>
        <v>0</v>
      </c>
      <c r="G25" s="1"/>
      <c r="L25" s="137"/>
      <c r="M25" s="137"/>
    </row>
    <row r="26" spans="1:6" ht="14.25">
      <c r="A26" s="97" t="s">
        <v>195</v>
      </c>
      <c r="B26" s="193"/>
      <c r="C26" s="191">
        <v>404</v>
      </c>
      <c r="D26" s="193">
        <f t="shared" si="0"/>
        <v>0</v>
      </c>
      <c r="E26" s="71">
        <f>'D-C'!$H$15</f>
        <v>22828</v>
      </c>
      <c r="F26" s="192">
        <f t="shared" si="1"/>
        <v>0</v>
      </c>
    </row>
    <row r="27" spans="1:6" ht="12.75">
      <c r="A27" s="44"/>
      <c r="B27" s="188"/>
      <c r="C27" s="189"/>
      <c r="D27" s="190"/>
      <c r="E27" s="57"/>
      <c r="F27" s="57"/>
    </row>
    <row r="28" spans="1:6" ht="12.75">
      <c r="A28" s="314" t="str">
        <f>'D-C'!A18:I18</f>
        <v>FAIXA 02 - DE 11.501 A 17.200</v>
      </c>
      <c r="B28" s="315"/>
      <c r="C28" s="315"/>
      <c r="D28" s="315"/>
      <c r="E28" s="315"/>
      <c r="F28" s="316"/>
    </row>
    <row r="29" spans="1:6" ht="51">
      <c r="A29" s="146" t="s">
        <v>27</v>
      </c>
      <c r="B29" s="146" t="s">
        <v>185</v>
      </c>
      <c r="C29" s="146" t="s">
        <v>158</v>
      </c>
      <c r="D29" s="146" t="s">
        <v>187</v>
      </c>
      <c r="E29" s="146" t="s">
        <v>128</v>
      </c>
      <c r="F29" s="146" t="s">
        <v>188</v>
      </c>
    </row>
    <row r="30" spans="2:13" ht="12.75">
      <c r="B30" s="5" t="s">
        <v>63</v>
      </c>
      <c r="C30" s="5" t="s">
        <v>64</v>
      </c>
      <c r="D30" s="21" t="s">
        <v>186</v>
      </c>
      <c r="E30" s="5" t="s">
        <v>80</v>
      </c>
      <c r="F30" s="21" t="s">
        <v>85</v>
      </c>
      <c r="G30" s="1"/>
      <c r="L30" s="137"/>
      <c r="M30" s="137"/>
    </row>
    <row r="31" spans="1:13" ht="14.25">
      <c r="A31" s="142" t="s">
        <v>189</v>
      </c>
      <c r="B31" s="193"/>
      <c r="C31" s="191">
        <v>404</v>
      </c>
      <c r="D31" s="193">
        <f>B31/C31</f>
        <v>0</v>
      </c>
      <c r="E31" s="71">
        <f>'D-C'!$H$22</f>
        <v>17200</v>
      </c>
      <c r="F31" s="192">
        <f aca="true" t="shared" si="2" ref="F31:F37">D31/E31</f>
        <v>0</v>
      </c>
      <c r="G31" s="1"/>
      <c r="L31" s="137"/>
      <c r="M31" s="137"/>
    </row>
    <row r="32" spans="1:13" ht="28.5" customHeight="1">
      <c r="A32" s="97" t="s">
        <v>190</v>
      </c>
      <c r="B32" s="193"/>
      <c r="C32" s="191">
        <v>404</v>
      </c>
      <c r="D32" s="193">
        <f aca="true" t="shared" si="3" ref="D32:D37">B32/C32</f>
        <v>0</v>
      </c>
      <c r="E32" s="71">
        <f>'D-C'!$H$22</f>
        <v>17200</v>
      </c>
      <c r="F32" s="192">
        <f t="shared" si="2"/>
        <v>0</v>
      </c>
      <c r="G32" s="1"/>
      <c r="L32" s="137"/>
      <c r="M32" s="137"/>
    </row>
    <row r="33" spans="1:13" ht="27" customHeight="1">
      <c r="A33" s="97" t="s">
        <v>191</v>
      </c>
      <c r="B33" s="193"/>
      <c r="C33" s="191">
        <v>404</v>
      </c>
      <c r="D33" s="193">
        <f t="shared" si="3"/>
        <v>0</v>
      </c>
      <c r="E33" s="71">
        <f>'D-C'!$H$22</f>
        <v>17200</v>
      </c>
      <c r="F33" s="192">
        <f t="shared" si="2"/>
        <v>0</v>
      </c>
      <c r="G33" s="1"/>
      <c r="L33" s="137"/>
      <c r="M33" s="137"/>
    </row>
    <row r="34" spans="1:6" ht="38.25">
      <c r="A34" s="97" t="s">
        <v>192</v>
      </c>
      <c r="B34" s="193"/>
      <c r="C34" s="191">
        <v>404</v>
      </c>
      <c r="D34" s="193">
        <f t="shared" si="3"/>
        <v>0</v>
      </c>
      <c r="E34" s="71">
        <f>'D-C'!$H$22</f>
        <v>17200</v>
      </c>
      <c r="F34" s="192">
        <f t="shared" si="2"/>
        <v>0</v>
      </c>
    </row>
    <row r="35" spans="1:6" ht="25.5">
      <c r="A35" s="97" t="s">
        <v>193</v>
      </c>
      <c r="B35" s="193"/>
      <c r="C35" s="191">
        <v>404</v>
      </c>
      <c r="D35" s="193">
        <f t="shared" si="3"/>
        <v>0</v>
      </c>
      <c r="E35" s="71">
        <f>'D-C'!$H$22</f>
        <v>17200</v>
      </c>
      <c r="F35" s="192">
        <f t="shared" si="2"/>
        <v>0</v>
      </c>
    </row>
    <row r="36" spans="1:6" ht="24" customHeight="1">
      <c r="A36" s="97" t="s">
        <v>194</v>
      </c>
      <c r="B36" s="193"/>
      <c r="C36" s="191">
        <v>404</v>
      </c>
      <c r="D36" s="193">
        <f t="shared" si="3"/>
        <v>0</v>
      </c>
      <c r="E36" s="71">
        <f>'D-C'!$H$22</f>
        <v>17200</v>
      </c>
      <c r="F36" s="192">
        <f t="shared" si="2"/>
        <v>0</v>
      </c>
    </row>
    <row r="37" spans="1:13" ht="14.25">
      <c r="A37" s="97" t="s">
        <v>195</v>
      </c>
      <c r="B37" s="193"/>
      <c r="C37" s="191">
        <v>404</v>
      </c>
      <c r="D37" s="193">
        <f t="shared" si="3"/>
        <v>0</v>
      </c>
      <c r="E37" s="71">
        <f>'D-C'!$H$22</f>
        <v>17200</v>
      </c>
      <c r="F37" s="192">
        <f t="shared" si="2"/>
        <v>0</v>
      </c>
      <c r="G37" s="1"/>
      <c r="L37" s="137"/>
      <c r="M37" s="137"/>
    </row>
    <row r="38" spans="1:13" ht="12.75">
      <c r="A38" s="44"/>
      <c r="B38" s="188"/>
      <c r="C38" s="189"/>
      <c r="D38" s="190"/>
      <c r="E38" s="57"/>
      <c r="F38" s="57"/>
      <c r="G38" s="1"/>
      <c r="L38" s="137"/>
      <c r="M38" s="137"/>
    </row>
    <row r="39" spans="1:13" ht="12.75">
      <c r="A39" s="317" t="str">
        <f>'D-C'!A25:I25</f>
        <v>FAIXA 03 - DE 5.801 A 11.500</v>
      </c>
      <c r="B39" s="318"/>
      <c r="C39" s="318"/>
      <c r="D39" s="318"/>
      <c r="E39" s="318"/>
      <c r="F39" s="319"/>
      <c r="G39" s="1"/>
      <c r="L39" s="137"/>
      <c r="M39" s="137"/>
    </row>
    <row r="40" spans="1:13" ht="52.5" customHeight="1">
      <c r="A40" s="146" t="s">
        <v>27</v>
      </c>
      <c r="B40" s="146" t="s">
        <v>185</v>
      </c>
      <c r="C40" s="146" t="s">
        <v>158</v>
      </c>
      <c r="D40" s="146" t="s">
        <v>187</v>
      </c>
      <c r="E40" s="146" t="s">
        <v>128</v>
      </c>
      <c r="F40" s="146" t="s">
        <v>188</v>
      </c>
      <c r="G40" s="1"/>
      <c r="L40" s="137"/>
      <c r="M40" s="137"/>
    </row>
    <row r="41" spans="2:6" ht="19.5" customHeight="1">
      <c r="B41" s="5" t="s">
        <v>63</v>
      </c>
      <c r="C41" s="5" t="s">
        <v>64</v>
      </c>
      <c r="D41" s="21" t="s">
        <v>186</v>
      </c>
      <c r="E41" s="5" t="s">
        <v>80</v>
      </c>
      <c r="F41" s="21" t="s">
        <v>85</v>
      </c>
    </row>
    <row r="42" spans="1:6" ht="14.25">
      <c r="A42" s="142" t="s">
        <v>189</v>
      </c>
      <c r="B42" s="193"/>
      <c r="C42" s="191">
        <v>404</v>
      </c>
      <c r="D42" s="193">
        <f>B42/C42</f>
        <v>0</v>
      </c>
      <c r="E42" s="71">
        <f>'D-C'!$H$29</f>
        <v>11500</v>
      </c>
      <c r="F42" s="192">
        <f aca="true" t="shared" si="4" ref="F42:F48">D42/E42</f>
        <v>0</v>
      </c>
    </row>
    <row r="43" spans="1:6" ht="25.5">
      <c r="A43" s="97" t="s">
        <v>190</v>
      </c>
      <c r="B43" s="193"/>
      <c r="C43" s="191">
        <v>404</v>
      </c>
      <c r="D43" s="193">
        <f aca="true" t="shared" si="5" ref="D43:D48">B43/C43</f>
        <v>0</v>
      </c>
      <c r="E43" s="71">
        <f>'D-C'!$H$29</f>
        <v>11500</v>
      </c>
      <c r="F43" s="192">
        <f t="shared" si="4"/>
        <v>0</v>
      </c>
    </row>
    <row r="44" spans="1:13" ht="25.5">
      <c r="A44" s="97" t="s">
        <v>191</v>
      </c>
      <c r="B44" s="193"/>
      <c r="C44" s="191">
        <v>404</v>
      </c>
      <c r="D44" s="193">
        <f t="shared" si="5"/>
        <v>0</v>
      </c>
      <c r="E44" s="71">
        <f>'D-C'!$H$29</f>
        <v>11500</v>
      </c>
      <c r="F44" s="192">
        <f t="shared" si="4"/>
        <v>0</v>
      </c>
      <c r="G44" s="1"/>
      <c r="L44" s="137"/>
      <c r="M44" s="137"/>
    </row>
    <row r="45" spans="1:13" ht="38.25">
      <c r="A45" s="97" t="s">
        <v>192</v>
      </c>
      <c r="B45" s="193"/>
      <c r="C45" s="191">
        <v>404</v>
      </c>
      <c r="D45" s="193">
        <f t="shared" si="5"/>
        <v>0</v>
      </c>
      <c r="E45" s="71">
        <f>'D-C'!$H$29</f>
        <v>11500</v>
      </c>
      <c r="F45" s="192">
        <f t="shared" si="4"/>
        <v>0</v>
      </c>
      <c r="G45" s="1"/>
      <c r="L45" s="137"/>
      <c r="M45" s="137"/>
    </row>
    <row r="46" spans="1:13" ht="28.5" customHeight="1">
      <c r="A46" s="97" t="s">
        <v>193</v>
      </c>
      <c r="B46" s="193"/>
      <c r="C46" s="191">
        <v>404</v>
      </c>
      <c r="D46" s="193">
        <f t="shared" si="5"/>
        <v>0</v>
      </c>
      <c r="E46" s="71">
        <f>'D-C'!$H$29</f>
        <v>11500</v>
      </c>
      <c r="F46" s="192">
        <f t="shared" si="4"/>
        <v>0</v>
      </c>
      <c r="G46" s="1"/>
      <c r="L46" s="137"/>
      <c r="M46" s="137"/>
    </row>
    <row r="47" spans="1:6" ht="44.25" customHeight="1">
      <c r="A47" s="97" t="s">
        <v>194</v>
      </c>
      <c r="B47" s="193"/>
      <c r="C47" s="191">
        <v>404</v>
      </c>
      <c r="D47" s="193">
        <f t="shared" si="5"/>
        <v>0</v>
      </c>
      <c r="E47" s="71">
        <f>'D-C'!$H$29</f>
        <v>11500</v>
      </c>
      <c r="F47" s="192">
        <f t="shared" si="4"/>
        <v>0</v>
      </c>
    </row>
    <row r="48" spans="1:6" ht="14.25">
      <c r="A48" s="97" t="s">
        <v>195</v>
      </c>
      <c r="B48" s="193"/>
      <c r="C48" s="191">
        <v>404</v>
      </c>
      <c r="D48" s="193">
        <f t="shared" si="5"/>
        <v>0</v>
      </c>
      <c r="E48" s="71">
        <f>'D-C'!$H$29</f>
        <v>11500</v>
      </c>
      <c r="F48" s="192">
        <f t="shared" si="4"/>
        <v>0</v>
      </c>
    </row>
    <row r="49" spans="1:6" ht="12.75">
      <c r="A49" s="44"/>
      <c r="B49" s="188"/>
      <c r="C49" s="189"/>
      <c r="D49" s="190"/>
      <c r="E49" s="57"/>
      <c r="F49" s="57"/>
    </row>
    <row r="50" spans="1:6" ht="12.75">
      <c r="A50" s="303" t="str">
        <f>'D-C'!A32:I32</f>
        <v>FAIXA 04 - DE 2.401 A 5.800</v>
      </c>
      <c r="B50" s="304"/>
      <c r="C50" s="304"/>
      <c r="D50" s="304"/>
      <c r="E50" s="304"/>
      <c r="F50" s="305"/>
    </row>
    <row r="51" spans="1:6" ht="51">
      <c r="A51" s="146" t="s">
        <v>27</v>
      </c>
      <c r="B51" s="146" t="s">
        <v>185</v>
      </c>
      <c r="C51" s="146" t="s">
        <v>158</v>
      </c>
      <c r="D51" s="146" t="s">
        <v>187</v>
      </c>
      <c r="E51" s="146" t="s">
        <v>128</v>
      </c>
      <c r="F51" s="146" t="s">
        <v>188</v>
      </c>
    </row>
    <row r="52" spans="2:6" ht="12.75">
      <c r="B52" s="5" t="s">
        <v>63</v>
      </c>
      <c r="C52" s="5" t="s">
        <v>64</v>
      </c>
      <c r="D52" s="21" t="s">
        <v>186</v>
      </c>
      <c r="E52" s="5" t="s">
        <v>80</v>
      </c>
      <c r="F52" s="21" t="s">
        <v>85</v>
      </c>
    </row>
    <row r="53" spans="1:6" ht="14.25">
      <c r="A53" s="142" t="s">
        <v>189</v>
      </c>
      <c r="B53" s="193"/>
      <c r="C53" s="191">
        <v>404</v>
      </c>
      <c r="D53" s="193">
        <f>B53/C53</f>
        <v>0</v>
      </c>
      <c r="E53" s="71">
        <f>'D-C'!$H$36</f>
        <v>5800</v>
      </c>
      <c r="F53" s="192">
        <f aca="true" t="shared" si="6" ref="F53:F59">D53/E53</f>
        <v>0</v>
      </c>
    </row>
    <row r="54" spans="1:6" ht="25.5">
      <c r="A54" s="97" t="s">
        <v>190</v>
      </c>
      <c r="B54" s="193"/>
      <c r="C54" s="191">
        <v>404</v>
      </c>
      <c r="D54" s="193">
        <f aca="true" t="shared" si="7" ref="D54:D59">B54/C54</f>
        <v>0</v>
      </c>
      <c r="E54" s="71">
        <f>'D-C'!$H$36</f>
        <v>5800</v>
      </c>
      <c r="F54" s="192">
        <f t="shared" si="6"/>
        <v>0</v>
      </c>
    </row>
    <row r="55" spans="1:6" ht="25.5">
      <c r="A55" s="97" t="s">
        <v>191</v>
      </c>
      <c r="B55" s="193"/>
      <c r="C55" s="191">
        <v>404</v>
      </c>
      <c r="D55" s="193">
        <f t="shared" si="7"/>
        <v>0</v>
      </c>
      <c r="E55" s="71">
        <f>'D-C'!$H$36</f>
        <v>5800</v>
      </c>
      <c r="F55" s="192">
        <f t="shared" si="6"/>
        <v>0</v>
      </c>
    </row>
    <row r="56" spans="1:6" ht="38.25">
      <c r="A56" s="97" t="s">
        <v>192</v>
      </c>
      <c r="B56" s="193"/>
      <c r="C56" s="191">
        <v>404</v>
      </c>
      <c r="D56" s="193">
        <f t="shared" si="7"/>
        <v>0</v>
      </c>
      <c r="E56" s="71">
        <f>'D-C'!$H$36</f>
        <v>5800</v>
      </c>
      <c r="F56" s="192">
        <f t="shared" si="6"/>
        <v>0</v>
      </c>
    </row>
    <row r="57" spans="1:6" ht="25.5">
      <c r="A57" s="97" t="s">
        <v>193</v>
      </c>
      <c r="B57" s="193"/>
      <c r="C57" s="191">
        <v>404</v>
      </c>
      <c r="D57" s="193">
        <f t="shared" si="7"/>
        <v>0</v>
      </c>
      <c r="E57" s="71">
        <f>'D-C'!$H$36</f>
        <v>5800</v>
      </c>
      <c r="F57" s="192">
        <f t="shared" si="6"/>
        <v>0</v>
      </c>
    </row>
    <row r="58" spans="1:6" ht="38.25">
      <c r="A58" s="97" t="s">
        <v>194</v>
      </c>
      <c r="B58" s="193"/>
      <c r="C58" s="191">
        <v>404</v>
      </c>
      <c r="D58" s="193">
        <f t="shared" si="7"/>
        <v>0</v>
      </c>
      <c r="E58" s="71">
        <f>'D-C'!$H$36</f>
        <v>5800</v>
      </c>
      <c r="F58" s="192">
        <f t="shared" si="6"/>
        <v>0</v>
      </c>
    </row>
    <row r="59" spans="1:6" ht="14.25">
      <c r="A59" s="97" t="s">
        <v>195</v>
      </c>
      <c r="B59" s="193"/>
      <c r="C59" s="191">
        <v>404</v>
      </c>
      <c r="D59" s="193">
        <f t="shared" si="7"/>
        <v>0</v>
      </c>
      <c r="E59" s="71">
        <f>'D-C'!$H$36</f>
        <v>5800</v>
      </c>
      <c r="F59" s="192">
        <f t="shared" si="6"/>
        <v>0</v>
      </c>
    </row>
    <row r="60" spans="1:6" ht="12.75">
      <c r="A60" s="44"/>
      <c r="B60" s="188"/>
      <c r="C60" s="189"/>
      <c r="D60" s="190"/>
      <c r="E60" s="57"/>
      <c r="F60" s="57"/>
    </row>
    <row r="61" spans="1:6" ht="12.75">
      <c r="A61" s="306" t="str">
        <f>'D-C'!A39:I39</f>
        <v>FAIXA 05 - DE 1 A 2.400</v>
      </c>
      <c r="B61" s="307"/>
      <c r="C61" s="307"/>
      <c r="D61" s="307"/>
      <c r="E61" s="307"/>
      <c r="F61" s="308"/>
    </row>
    <row r="62" spans="1:6" ht="51">
      <c r="A62" s="146" t="s">
        <v>27</v>
      </c>
      <c r="B62" s="146" t="s">
        <v>185</v>
      </c>
      <c r="C62" s="146" t="s">
        <v>158</v>
      </c>
      <c r="D62" s="146" t="s">
        <v>187</v>
      </c>
      <c r="E62" s="146" t="s">
        <v>128</v>
      </c>
      <c r="F62" s="146" t="s">
        <v>188</v>
      </c>
    </row>
    <row r="63" spans="2:6" ht="12.75">
      <c r="B63" s="5" t="s">
        <v>63</v>
      </c>
      <c r="C63" s="5" t="s">
        <v>64</v>
      </c>
      <c r="D63" s="21" t="s">
        <v>186</v>
      </c>
      <c r="E63" s="5" t="s">
        <v>80</v>
      </c>
      <c r="F63" s="21" t="s">
        <v>85</v>
      </c>
    </row>
    <row r="64" spans="1:6" ht="14.25">
      <c r="A64" s="142" t="s">
        <v>189</v>
      </c>
      <c r="B64" s="193"/>
      <c r="C64" s="191">
        <v>404</v>
      </c>
      <c r="D64" s="193">
        <f>B64/C64</f>
        <v>0</v>
      </c>
      <c r="E64" s="71">
        <f>'D-C'!$H$43</f>
        <v>2400</v>
      </c>
      <c r="F64" s="192">
        <f aca="true" t="shared" si="8" ref="F64:F70">D64/E64</f>
        <v>0</v>
      </c>
    </row>
    <row r="65" spans="1:6" ht="25.5">
      <c r="A65" s="97" t="s">
        <v>190</v>
      </c>
      <c r="B65" s="193"/>
      <c r="C65" s="191">
        <v>404</v>
      </c>
      <c r="D65" s="193">
        <f aca="true" t="shared" si="9" ref="D65:D70">B65/C65</f>
        <v>0</v>
      </c>
      <c r="E65" s="71">
        <f>'D-C'!$H$43</f>
        <v>2400</v>
      </c>
      <c r="F65" s="192">
        <f t="shared" si="8"/>
        <v>0</v>
      </c>
    </row>
    <row r="66" spans="1:6" ht="25.5">
      <c r="A66" s="97" t="s">
        <v>191</v>
      </c>
      <c r="B66" s="193"/>
      <c r="C66" s="191">
        <v>404</v>
      </c>
      <c r="D66" s="193">
        <f t="shared" si="9"/>
        <v>0</v>
      </c>
      <c r="E66" s="71">
        <f>'D-C'!$H$43</f>
        <v>2400</v>
      </c>
      <c r="F66" s="192">
        <f t="shared" si="8"/>
        <v>0</v>
      </c>
    </row>
    <row r="67" spans="1:6" ht="38.25">
      <c r="A67" s="97" t="s">
        <v>192</v>
      </c>
      <c r="B67" s="193"/>
      <c r="C67" s="191">
        <v>404</v>
      </c>
      <c r="D67" s="193">
        <f t="shared" si="9"/>
        <v>0</v>
      </c>
      <c r="E67" s="71">
        <f>'D-C'!$H$43</f>
        <v>2400</v>
      </c>
      <c r="F67" s="192">
        <f t="shared" si="8"/>
        <v>0</v>
      </c>
    </row>
    <row r="68" spans="1:6" ht="25.5">
      <c r="A68" s="97" t="s">
        <v>193</v>
      </c>
      <c r="B68" s="193"/>
      <c r="C68" s="191">
        <v>404</v>
      </c>
      <c r="D68" s="193">
        <f t="shared" si="9"/>
        <v>0</v>
      </c>
      <c r="E68" s="71">
        <f>'D-C'!$H$43</f>
        <v>2400</v>
      </c>
      <c r="F68" s="192">
        <f t="shared" si="8"/>
        <v>0</v>
      </c>
    </row>
    <row r="69" spans="1:6" ht="38.25">
      <c r="A69" s="97" t="s">
        <v>194</v>
      </c>
      <c r="B69" s="193"/>
      <c r="C69" s="191">
        <v>404</v>
      </c>
      <c r="D69" s="193">
        <f t="shared" si="9"/>
        <v>0</v>
      </c>
      <c r="E69" s="71">
        <f>'D-C'!$H$43</f>
        <v>2400</v>
      </c>
      <c r="F69" s="192">
        <f t="shared" si="8"/>
        <v>0</v>
      </c>
    </row>
    <row r="70" spans="1:6" ht="14.25">
      <c r="A70" s="97" t="s">
        <v>195</v>
      </c>
      <c r="B70" s="193"/>
      <c r="C70" s="191">
        <v>404</v>
      </c>
      <c r="D70" s="193">
        <f t="shared" si="9"/>
        <v>0</v>
      </c>
      <c r="E70" s="71">
        <f>'D-C'!$H$43</f>
        <v>2400</v>
      </c>
      <c r="F70" s="192">
        <f t="shared" si="8"/>
        <v>0</v>
      </c>
    </row>
  </sheetData>
  <sheetProtection/>
  <mergeCells count="13">
    <mergeCell ref="A61:F61"/>
    <mergeCell ref="A5:F5"/>
    <mergeCell ref="A8:F8"/>
    <mergeCell ref="A15:F15"/>
    <mergeCell ref="A17:F17"/>
    <mergeCell ref="A28:F28"/>
    <mergeCell ref="A39:F39"/>
    <mergeCell ref="A7:E7"/>
    <mergeCell ref="A6:E6"/>
    <mergeCell ref="A50:F50"/>
    <mergeCell ref="A1:F1"/>
    <mergeCell ref="A2:F2"/>
    <mergeCell ref="A3:F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0" r:id="rId1"/>
  <rowBreaks count="1" manualBreakCount="1">
    <brk id="3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0">
    <tabColor rgb="FF00B050"/>
  </sheetPr>
  <dimension ref="A1:S150"/>
  <sheetViews>
    <sheetView showGridLines="0" view="pageBreakPreview" zoomScale="110" zoomScaleNormal="85" zoomScaleSheetLayoutView="110" zoomScalePageLayoutView="0" workbookViewId="0" topLeftCell="A1">
      <selection activeCell="J22" sqref="J22"/>
    </sheetView>
  </sheetViews>
  <sheetFormatPr defaultColWidth="9.140625" defaultRowHeight="12.75"/>
  <cols>
    <col min="1" max="1" width="18.421875" style="25" customWidth="1"/>
    <col min="2" max="2" width="10.8515625" style="25" customWidth="1"/>
    <col min="3" max="3" width="16.421875" style="25" customWidth="1"/>
    <col min="4" max="4" width="13.7109375" style="25" customWidth="1"/>
    <col min="5" max="5" width="15.8515625" style="25" customWidth="1"/>
    <col min="6" max="6" width="18.8515625" style="25" customWidth="1"/>
    <col min="7" max="7" width="15.28125" style="25" customWidth="1"/>
    <col min="8" max="8" width="5.7109375" style="25" customWidth="1"/>
    <col min="9" max="10" width="9.140625" style="25" customWidth="1"/>
    <col min="11" max="16384" width="9.140625" style="25" customWidth="1"/>
  </cols>
  <sheetData>
    <row r="1" spans="1:7" ht="23.25" customHeight="1">
      <c r="A1" s="245" t="str">
        <f>'D - sem insalubridade'!A1</f>
        <v>ANEXO XIV-A - PLANILHA DE FORMAÇÃO DE CUSTO</v>
      </c>
      <c r="B1" s="245"/>
      <c r="C1" s="245"/>
      <c r="D1" s="245"/>
      <c r="E1" s="245"/>
      <c r="F1" s="245"/>
      <c r="G1" s="245"/>
    </row>
    <row r="2" spans="1:7" ht="12.75">
      <c r="A2" s="245" t="str">
        <f>'D - sem insalubridade'!A2:B2</f>
        <v>LOTE 01 A - ESCOLAS SEM INSALUBRIDADE</v>
      </c>
      <c r="B2" s="245"/>
      <c r="C2" s="245"/>
      <c r="D2" s="245"/>
      <c r="E2" s="245"/>
      <c r="F2" s="245"/>
      <c r="G2" s="245"/>
    </row>
    <row r="3" spans="1:7" ht="12.75">
      <c r="A3" s="245" t="s">
        <v>109</v>
      </c>
      <c r="B3" s="245"/>
      <c r="C3" s="245"/>
      <c r="D3" s="245"/>
      <c r="E3" s="245"/>
      <c r="F3" s="245"/>
      <c r="G3" s="245"/>
    </row>
    <row r="4" spans="1:7" ht="12.75">
      <c r="A4" s="63"/>
      <c r="B4" s="63"/>
      <c r="C4" s="63"/>
      <c r="D4" s="63"/>
      <c r="E4" s="63"/>
      <c r="F4" s="63"/>
      <c r="G4" s="63"/>
    </row>
    <row r="5" spans="1:7" ht="12.75">
      <c r="A5" s="331" t="s">
        <v>89</v>
      </c>
      <c r="B5" s="331"/>
      <c r="C5" s="331"/>
      <c r="D5" s="331"/>
      <c r="E5" s="331"/>
      <c r="F5" s="331"/>
      <c r="G5" s="331"/>
    </row>
    <row r="7" spans="1:7" ht="12.75">
      <c r="A7" s="331" t="s">
        <v>76</v>
      </c>
      <c r="B7" s="331"/>
      <c r="C7" s="331"/>
      <c r="D7" s="331"/>
      <c r="E7" s="331"/>
      <c r="F7" s="331"/>
      <c r="G7" s="331"/>
    </row>
    <row r="8" spans="1:7" ht="12.75">
      <c r="A8" s="119"/>
      <c r="B8" s="119"/>
      <c r="C8" s="119"/>
      <c r="D8" s="119"/>
      <c r="E8" s="119"/>
      <c r="F8" s="119"/>
      <c r="G8" s="119"/>
    </row>
    <row r="10" spans="1:6" ht="12.75">
      <c r="A10" s="343" t="str">
        <f>'D-C'!A11:I11</f>
        <v>FAIXA 01 - DE 17.201 A 22.828</v>
      </c>
      <c r="B10" s="344"/>
      <c r="C10" s="344"/>
      <c r="D10" s="344"/>
      <c r="E10" s="344"/>
      <c r="F10" s="345"/>
    </row>
    <row r="11" spans="1:7" ht="12.75">
      <c r="A11" s="272" t="s">
        <v>27</v>
      </c>
      <c r="B11" s="324" t="s">
        <v>197</v>
      </c>
      <c r="C11" s="273" t="s">
        <v>196</v>
      </c>
      <c r="D11" s="326" t="s">
        <v>73</v>
      </c>
      <c r="E11" s="327"/>
      <c r="F11" s="273" t="s">
        <v>201</v>
      </c>
      <c r="G11" s="45"/>
    </row>
    <row r="12" spans="1:6" s="102" customFormat="1" ht="39.75" customHeight="1">
      <c r="A12" s="272"/>
      <c r="B12" s="325"/>
      <c r="C12" s="273"/>
      <c r="D12" s="128" t="s">
        <v>50</v>
      </c>
      <c r="E12" s="128" t="s">
        <v>65</v>
      </c>
      <c r="F12" s="273"/>
    </row>
    <row r="13" spans="1:6" s="102" customFormat="1" ht="12.75">
      <c r="A13" s="272"/>
      <c r="B13" s="145" t="s">
        <v>63</v>
      </c>
      <c r="C13" s="145" t="s">
        <v>64</v>
      </c>
      <c r="D13" s="145" t="s">
        <v>90</v>
      </c>
      <c r="E13" s="128" t="s">
        <v>80</v>
      </c>
      <c r="F13" s="128" t="s">
        <v>198</v>
      </c>
    </row>
    <row r="14" spans="1:15" ht="12.75">
      <c r="A14" s="184" t="s">
        <v>179</v>
      </c>
      <c r="B14" s="185">
        <f>'D-H'!$B$11</f>
        <v>0</v>
      </c>
      <c r="C14" s="195">
        <f>SUM('D-H'!$F$20:$F$26)</f>
        <v>0</v>
      </c>
      <c r="D14" s="196"/>
      <c r="E14" s="196">
        <f>'D-G'!$G$14</f>
        <v>0</v>
      </c>
      <c r="F14" s="109">
        <f>SUM(B14:E14)</f>
        <v>0</v>
      </c>
      <c r="L14" s="110"/>
      <c r="M14" s="110"/>
      <c r="N14" s="110"/>
      <c r="O14" s="110"/>
    </row>
    <row r="15" spans="1:15" ht="12.75">
      <c r="A15" s="184" t="s">
        <v>180</v>
      </c>
      <c r="B15" s="185">
        <f>'D-H'!$B$12</f>
        <v>0</v>
      </c>
      <c r="C15" s="195">
        <f>SUM('D-H'!$F$20:$F$26)</f>
        <v>0</v>
      </c>
      <c r="D15" s="196"/>
      <c r="E15" s="196">
        <f>'D-G'!$G$14</f>
        <v>0</v>
      </c>
      <c r="F15" s="109">
        <f>SUM(B15:E15)</f>
        <v>0</v>
      </c>
      <c r="L15" s="110"/>
      <c r="M15" s="110"/>
      <c r="N15" s="110"/>
      <c r="O15" s="110"/>
    </row>
    <row r="16" spans="1:15" ht="12.75">
      <c r="A16" s="184" t="s">
        <v>181</v>
      </c>
      <c r="B16" s="185">
        <f>'D-H'!$B$13</f>
        <v>0</v>
      </c>
      <c r="C16" s="195">
        <f>SUM('D-H'!$F$20:$F$26)</f>
        <v>0</v>
      </c>
      <c r="D16" s="196"/>
      <c r="E16" s="196">
        <f>'D-G'!$G$14</f>
        <v>0</v>
      </c>
      <c r="F16" s="109">
        <f>SUM(B16:E16)</f>
        <v>0</v>
      </c>
      <c r="L16" s="110"/>
      <c r="M16" s="110"/>
      <c r="N16" s="110"/>
      <c r="O16" s="110"/>
    </row>
    <row r="17" spans="1:15" ht="12.75">
      <c r="A17" s="184" t="s">
        <v>182</v>
      </c>
      <c r="B17" s="185">
        <f>'D-H'!$B$14</f>
        <v>0</v>
      </c>
      <c r="C17" s="195">
        <f>SUM('D-H'!$F$20:$F$26)</f>
        <v>0</v>
      </c>
      <c r="D17" s="196"/>
      <c r="E17" s="196">
        <f>'D-G'!$G$14</f>
        <v>0</v>
      </c>
      <c r="F17" s="109">
        <f>SUM(B17:E17)</f>
        <v>0</v>
      </c>
      <c r="L17" s="110"/>
      <c r="M17" s="110"/>
      <c r="N17" s="110"/>
      <c r="O17" s="110"/>
    </row>
    <row r="18" ht="12.75">
      <c r="G18" s="112"/>
    </row>
    <row r="19" spans="1:7" ht="12.75">
      <c r="A19" s="339" t="str">
        <f>'D-C'!A18:I18</f>
        <v>FAIXA 02 - DE 11.501 A 17.200</v>
      </c>
      <c r="B19" s="340"/>
      <c r="C19" s="340"/>
      <c r="D19" s="340"/>
      <c r="E19" s="340"/>
      <c r="F19" s="341"/>
      <c r="G19" s="112"/>
    </row>
    <row r="20" spans="1:7" ht="12.75" customHeight="1">
      <c r="A20" s="272" t="s">
        <v>27</v>
      </c>
      <c r="B20" s="324" t="s">
        <v>197</v>
      </c>
      <c r="C20" s="273" t="s">
        <v>196</v>
      </c>
      <c r="D20" s="326" t="s">
        <v>73</v>
      </c>
      <c r="E20" s="327"/>
      <c r="F20" s="273" t="s">
        <v>201</v>
      </c>
      <c r="G20" s="45"/>
    </row>
    <row r="21" spans="1:6" s="102" customFormat="1" ht="39" customHeight="1">
      <c r="A21" s="272"/>
      <c r="B21" s="325"/>
      <c r="C21" s="273"/>
      <c r="D21" s="145" t="s">
        <v>50</v>
      </c>
      <c r="E21" s="145" t="s">
        <v>65</v>
      </c>
      <c r="F21" s="273"/>
    </row>
    <row r="22" spans="1:6" s="102" customFormat="1" ht="12.75">
      <c r="A22" s="272"/>
      <c r="B22" s="145" t="s">
        <v>63</v>
      </c>
      <c r="C22" s="145" t="s">
        <v>64</v>
      </c>
      <c r="D22" s="145" t="s">
        <v>90</v>
      </c>
      <c r="E22" s="145" t="s">
        <v>80</v>
      </c>
      <c r="F22" s="145" t="s">
        <v>198</v>
      </c>
    </row>
    <row r="23" spans="1:15" ht="12.75">
      <c r="A23" s="184" t="s">
        <v>179</v>
      </c>
      <c r="B23" s="185">
        <f>'D-H'!$B$11</f>
        <v>0</v>
      </c>
      <c r="C23" s="195">
        <f>SUM('D-H'!$F$31:$F$37)</f>
        <v>0</v>
      </c>
      <c r="D23" s="196"/>
      <c r="E23" s="196">
        <f>'D-G'!$G$19</f>
        <v>0</v>
      </c>
      <c r="F23" s="109">
        <f>SUM(B23:E23)</f>
        <v>0</v>
      </c>
      <c r="L23" s="110"/>
      <c r="M23" s="110"/>
      <c r="N23" s="110"/>
      <c r="O23" s="110"/>
    </row>
    <row r="24" spans="1:15" ht="12.75">
      <c r="A24" s="184" t="s">
        <v>180</v>
      </c>
      <c r="B24" s="185">
        <f>'D-H'!$B$12</f>
        <v>0</v>
      </c>
      <c r="C24" s="195">
        <f>SUM('D-H'!$F$31:$F$37)</f>
        <v>0</v>
      </c>
      <c r="D24" s="196"/>
      <c r="E24" s="196">
        <f>'D-G'!$G$19</f>
        <v>0</v>
      </c>
      <c r="F24" s="109">
        <f>SUM(B24:E24)</f>
        <v>0</v>
      </c>
      <c r="L24" s="110"/>
      <c r="M24" s="110"/>
      <c r="N24" s="110"/>
      <c r="O24" s="110"/>
    </row>
    <row r="25" spans="1:15" ht="12.75">
      <c r="A25" s="184" t="s">
        <v>181</v>
      </c>
      <c r="B25" s="185">
        <f>'D-H'!$B$13</f>
        <v>0</v>
      </c>
      <c r="C25" s="195">
        <f>SUM('D-H'!$F$31:$F$37)</f>
        <v>0</v>
      </c>
      <c r="D25" s="196"/>
      <c r="E25" s="196">
        <f>'D-G'!$G$19</f>
        <v>0</v>
      </c>
      <c r="F25" s="109">
        <f>SUM(B25:E25)</f>
        <v>0</v>
      </c>
      <c r="L25" s="110"/>
      <c r="M25" s="110"/>
      <c r="N25" s="110"/>
      <c r="O25" s="110"/>
    </row>
    <row r="26" spans="1:15" ht="12.75">
      <c r="A26" s="184" t="s">
        <v>182</v>
      </c>
      <c r="B26" s="185">
        <f>'D-H'!$B$14</f>
        <v>0</v>
      </c>
      <c r="C26" s="195">
        <f>SUM('D-H'!$F$31:$F$37)</f>
        <v>0</v>
      </c>
      <c r="D26" s="196"/>
      <c r="E26" s="196">
        <f>'D-G'!$G$19</f>
        <v>0</v>
      </c>
      <c r="F26" s="109">
        <f>SUM(B26:E26)</f>
        <v>0</v>
      </c>
      <c r="L26" s="110"/>
      <c r="M26" s="110"/>
      <c r="N26" s="110"/>
      <c r="O26" s="110"/>
    </row>
    <row r="27" spans="12:15" ht="12.75">
      <c r="L27" s="110"/>
      <c r="M27" s="110"/>
      <c r="N27" s="110"/>
      <c r="O27" s="110"/>
    </row>
    <row r="28" spans="1:15" s="142" customFormat="1" ht="12.75" customHeight="1">
      <c r="A28" s="342" t="str">
        <f>'D-C'!A25:I25</f>
        <v>FAIXA 03 - DE 5.801 A 11.500</v>
      </c>
      <c r="B28" s="342"/>
      <c r="C28" s="342"/>
      <c r="D28" s="342"/>
      <c r="E28" s="342"/>
      <c r="F28" s="342"/>
      <c r="G28" s="212"/>
      <c r="H28" s="211"/>
      <c r="L28" s="143"/>
      <c r="M28" s="143"/>
      <c r="N28" s="143"/>
      <c r="O28" s="143"/>
    </row>
    <row r="29" spans="1:15" ht="12.75" customHeight="1">
      <c r="A29" s="272" t="s">
        <v>27</v>
      </c>
      <c r="B29" s="324" t="s">
        <v>197</v>
      </c>
      <c r="C29" s="273" t="s">
        <v>196</v>
      </c>
      <c r="D29" s="326" t="s">
        <v>73</v>
      </c>
      <c r="E29" s="327"/>
      <c r="F29" s="273" t="s">
        <v>201</v>
      </c>
      <c r="L29" s="110"/>
      <c r="M29" s="110"/>
      <c r="N29" s="110"/>
      <c r="O29" s="110"/>
    </row>
    <row r="30" spans="1:7" ht="12.75">
      <c r="A30" s="272"/>
      <c r="B30" s="325"/>
      <c r="C30" s="273"/>
      <c r="D30" s="145" t="s">
        <v>50</v>
      </c>
      <c r="E30" s="145" t="s">
        <v>65</v>
      </c>
      <c r="F30" s="273"/>
      <c r="G30" s="112"/>
    </row>
    <row r="31" spans="1:7" ht="12.75" customHeight="1">
      <c r="A31" s="272"/>
      <c r="B31" s="145" t="s">
        <v>63</v>
      </c>
      <c r="C31" s="145" t="s">
        <v>64</v>
      </c>
      <c r="D31" s="145" t="s">
        <v>90</v>
      </c>
      <c r="E31" s="145" t="s">
        <v>80</v>
      </c>
      <c r="F31" s="145" t="s">
        <v>198</v>
      </c>
      <c r="G31" s="45"/>
    </row>
    <row r="32" spans="1:6" s="102" customFormat="1" ht="12.75">
      <c r="A32" s="184" t="s">
        <v>179</v>
      </c>
      <c r="B32" s="185">
        <f>'D-H'!$B$11</f>
        <v>0</v>
      </c>
      <c r="C32" s="195">
        <f>SUM('D-H'!$F$42:$F$48)</f>
        <v>0</v>
      </c>
      <c r="D32" s="196"/>
      <c r="E32" s="196">
        <f>'D-G'!$G$24</f>
        <v>0</v>
      </c>
      <c r="F32" s="109">
        <f>SUM(B32:E32)</f>
        <v>0</v>
      </c>
    </row>
    <row r="33" spans="1:6" s="102" customFormat="1" ht="12.75">
      <c r="A33" s="184" t="s">
        <v>180</v>
      </c>
      <c r="B33" s="185">
        <f>'D-H'!$B$12</f>
        <v>0</v>
      </c>
      <c r="C33" s="195">
        <f>SUM('D-H'!$F$42:$F$48)</f>
        <v>0</v>
      </c>
      <c r="D33" s="196"/>
      <c r="E33" s="196">
        <f>'D-G'!$G$24</f>
        <v>0</v>
      </c>
      <c r="F33" s="109">
        <f>SUM(B33:E33)</f>
        <v>0</v>
      </c>
    </row>
    <row r="34" spans="1:15" ht="12.75">
      <c r="A34" s="184" t="s">
        <v>181</v>
      </c>
      <c r="B34" s="185">
        <f>'D-H'!$B$13</f>
        <v>0</v>
      </c>
      <c r="C34" s="195">
        <f>SUM('D-H'!$F$42:$F$48)</f>
        <v>0</v>
      </c>
      <c r="D34" s="196"/>
      <c r="E34" s="196">
        <f>'D-G'!$G$24</f>
        <v>0</v>
      </c>
      <c r="F34" s="109">
        <f>SUM(B34:E34)</f>
        <v>0</v>
      </c>
      <c r="L34" s="110"/>
      <c r="M34" s="110"/>
      <c r="N34" s="110"/>
      <c r="O34" s="110"/>
    </row>
    <row r="35" spans="1:15" ht="12.75">
      <c r="A35" s="184" t="s">
        <v>182</v>
      </c>
      <c r="B35" s="185">
        <f>'D-H'!$B$14</f>
        <v>0</v>
      </c>
      <c r="C35" s="195">
        <f>SUM('D-H'!$F$42:$F$48)</f>
        <v>0</v>
      </c>
      <c r="D35" s="196"/>
      <c r="E35" s="196">
        <f>'D-G'!$G$24</f>
        <v>0</v>
      </c>
      <c r="F35" s="109">
        <f>SUM(B35:E35)</f>
        <v>0</v>
      </c>
      <c r="L35" s="110"/>
      <c r="M35" s="110"/>
      <c r="N35" s="110"/>
      <c r="O35" s="110"/>
    </row>
    <row r="36" spans="12:15" ht="12.75">
      <c r="L36" s="110"/>
      <c r="M36" s="110"/>
      <c r="N36" s="110"/>
      <c r="O36" s="110"/>
    </row>
    <row r="37" spans="1:15" ht="12" customHeight="1">
      <c r="A37" s="335" t="str">
        <f>'D-C'!A32:I32</f>
        <v>FAIXA 04 - DE 2.401 A 5.800</v>
      </c>
      <c r="B37" s="336"/>
      <c r="C37" s="336"/>
      <c r="D37" s="336"/>
      <c r="E37" s="336"/>
      <c r="F37" s="337"/>
      <c r="L37" s="110"/>
      <c r="M37" s="110"/>
      <c r="N37" s="110"/>
      <c r="O37" s="110"/>
    </row>
    <row r="38" spans="1:15" ht="12.75" customHeight="1">
      <c r="A38" s="272" t="s">
        <v>27</v>
      </c>
      <c r="B38" s="324" t="s">
        <v>197</v>
      </c>
      <c r="C38" s="273" t="s">
        <v>196</v>
      </c>
      <c r="D38" s="326" t="s">
        <v>73</v>
      </c>
      <c r="E38" s="327"/>
      <c r="F38" s="273" t="s">
        <v>201</v>
      </c>
      <c r="L38" s="110"/>
      <c r="M38" s="110"/>
      <c r="N38" s="110"/>
      <c r="O38" s="110"/>
    </row>
    <row r="39" spans="1:15" ht="12" customHeight="1">
      <c r="A39" s="272"/>
      <c r="B39" s="325"/>
      <c r="C39" s="273"/>
      <c r="D39" s="145" t="s">
        <v>50</v>
      </c>
      <c r="E39" s="145" t="s">
        <v>65</v>
      </c>
      <c r="F39" s="273"/>
      <c r="L39" s="110"/>
      <c r="M39" s="110"/>
      <c r="N39" s="110"/>
      <c r="O39" s="110"/>
    </row>
    <row r="40" spans="1:15" ht="12.75">
      <c r="A40" s="272"/>
      <c r="B40" s="145" t="s">
        <v>63</v>
      </c>
      <c r="C40" s="145" t="s">
        <v>64</v>
      </c>
      <c r="D40" s="145" t="s">
        <v>90</v>
      </c>
      <c r="E40" s="145" t="s">
        <v>80</v>
      </c>
      <c r="F40" s="145" t="s">
        <v>198</v>
      </c>
      <c r="L40" s="110"/>
      <c r="M40" s="110"/>
      <c r="N40" s="110"/>
      <c r="O40" s="110"/>
    </row>
    <row r="41" spans="1:7" ht="12.75">
      <c r="A41" s="184" t="s">
        <v>179</v>
      </c>
      <c r="B41" s="185">
        <f>'D-H'!$B$11</f>
        <v>0</v>
      </c>
      <c r="C41" s="195">
        <f>SUM('D-H'!$F$53:$F$59)</f>
        <v>0</v>
      </c>
      <c r="D41" s="196"/>
      <c r="E41" s="196">
        <f>'D-G'!$G$29</f>
        <v>0</v>
      </c>
      <c r="F41" s="109">
        <f>SUM(B41:E41)</f>
        <v>0</v>
      </c>
      <c r="G41" s="112"/>
    </row>
    <row r="42" spans="1:7" ht="12.75" customHeight="1">
      <c r="A42" s="184" t="s">
        <v>180</v>
      </c>
      <c r="B42" s="185">
        <f>'D-H'!$B$12</f>
        <v>0</v>
      </c>
      <c r="C42" s="195">
        <f>SUM('D-H'!$F$53:$F$59)</f>
        <v>0</v>
      </c>
      <c r="D42" s="196"/>
      <c r="E42" s="196">
        <f>'D-G'!$G$29</f>
        <v>0</v>
      </c>
      <c r="F42" s="109">
        <f>SUM(B42:E42)</f>
        <v>0</v>
      </c>
      <c r="G42" s="45"/>
    </row>
    <row r="43" spans="1:6" s="102" customFormat="1" ht="12.75">
      <c r="A43" s="184" t="s">
        <v>181</v>
      </c>
      <c r="B43" s="185">
        <f>'D-H'!$B$13</f>
        <v>0</v>
      </c>
      <c r="C43" s="195">
        <f>SUM('D-H'!$F$53:$F$59)</f>
        <v>0</v>
      </c>
      <c r="D43" s="196"/>
      <c r="E43" s="196">
        <f>'D-G'!$G$29</f>
        <v>0</v>
      </c>
      <c r="F43" s="109">
        <f>SUM(B43:E43)</f>
        <v>0</v>
      </c>
    </row>
    <row r="44" spans="1:6" s="102" customFormat="1" ht="12.75">
      <c r="A44" s="184" t="s">
        <v>182</v>
      </c>
      <c r="B44" s="185">
        <f>'D-H'!$B$14</f>
        <v>0</v>
      </c>
      <c r="C44" s="195">
        <f>SUM('D-H'!$F$53:$F$59)</f>
        <v>0</v>
      </c>
      <c r="D44" s="196"/>
      <c r="E44" s="196">
        <f>'D-G'!$G$29</f>
        <v>0</v>
      </c>
      <c r="F44" s="109">
        <f>SUM(B44:E44)</f>
        <v>0</v>
      </c>
    </row>
    <row r="45" spans="1:6" s="102" customFormat="1" ht="12.75">
      <c r="A45" s="25"/>
      <c r="B45" s="25"/>
      <c r="C45" s="25"/>
      <c r="D45" s="25"/>
      <c r="E45" s="25"/>
      <c r="F45" s="25"/>
    </row>
    <row r="46" spans="1:6" s="102" customFormat="1" ht="12.75">
      <c r="A46" s="328" t="str">
        <f>'D-C'!A39:I39</f>
        <v>FAIXA 05 - DE 1 A 2.400</v>
      </c>
      <c r="B46" s="329"/>
      <c r="C46" s="329"/>
      <c r="D46" s="329"/>
      <c r="E46" s="329"/>
      <c r="F46" s="330"/>
    </row>
    <row r="47" spans="1:6" s="102" customFormat="1" ht="12.75" customHeight="1">
      <c r="A47" s="272" t="s">
        <v>27</v>
      </c>
      <c r="B47" s="324" t="s">
        <v>197</v>
      </c>
      <c r="C47" s="273" t="s">
        <v>196</v>
      </c>
      <c r="D47" s="326" t="s">
        <v>73</v>
      </c>
      <c r="E47" s="327"/>
      <c r="F47" s="273" t="s">
        <v>201</v>
      </c>
    </row>
    <row r="48" spans="1:6" s="102" customFormat="1" ht="12.75">
      <c r="A48" s="272"/>
      <c r="B48" s="325"/>
      <c r="C48" s="273"/>
      <c r="D48" s="145" t="s">
        <v>50</v>
      </c>
      <c r="E48" s="145" t="s">
        <v>65</v>
      </c>
      <c r="F48" s="273"/>
    </row>
    <row r="49" spans="1:6" s="102" customFormat="1" ht="12.75">
      <c r="A49" s="272"/>
      <c r="B49" s="145" t="s">
        <v>63</v>
      </c>
      <c r="C49" s="145" t="s">
        <v>64</v>
      </c>
      <c r="D49" s="145" t="s">
        <v>90</v>
      </c>
      <c r="E49" s="145" t="s">
        <v>80</v>
      </c>
      <c r="F49" s="145" t="s">
        <v>198</v>
      </c>
    </row>
    <row r="50" spans="1:6" s="102" customFormat="1" ht="12.75">
      <c r="A50" s="184" t="s">
        <v>179</v>
      </c>
      <c r="B50" s="185">
        <f>'D-H'!$B$11</f>
        <v>0</v>
      </c>
      <c r="C50" s="195">
        <f>SUM('D-H'!$F$64:$F$70)</f>
        <v>0</v>
      </c>
      <c r="D50" s="196"/>
      <c r="E50" s="196">
        <f>'D-G'!$G$34</f>
        <v>0</v>
      </c>
      <c r="F50" s="109">
        <f>SUM(B50:E50)</f>
        <v>0</v>
      </c>
    </row>
    <row r="51" spans="1:6" s="102" customFormat="1" ht="12.75">
      <c r="A51" s="184" t="s">
        <v>180</v>
      </c>
      <c r="B51" s="185">
        <f>'D-H'!$B$12</f>
        <v>0</v>
      </c>
      <c r="C51" s="195">
        <f>SUM('D-H'!$F$64:$F$70)</f>
        <v>0</v>
      </c>
      <c r="D51" s="196"/>
      <c r="E51" s="196">
        <f>'D-G'!$G$34</f>
        <v>0</v>
      </c>
      <c r="F51" s="109">
        <f>SUM(B51:E51)</f>
        <v>0</v>
      </c>
    </row>
    <row r="52" spans="1:6" s="102" customFormat="1" ht="12.75">
      <c r="A52" s="184" t="s">
        <v>181</v>
      </c>
      <c r="B52" s="185">
        <f>'D-H'!$B$13</f>
        <v>0</v>
      </c>
      <c r="C52" s="195">
        <f>SUM('D-H'!$F$64:$F$70)</f>
        <v>0</v>
      </c>
      <c r="D52" s="196"/>
      <c r="E52" s="196">
        <f>'D-G'!$G$34</f>
        <v>0</v>
      </c>
      <c r="F52" s="109">
        <f>SUM(B52:E52)</f>
        <v>0</v>
      </c>
    </row>
    <row r="53" spans="1:6" s="102" customFormat="1" ht="12.75">
      <c r="A53" s="184" t="s">
        <v>182</v>
      </c>
      <c r="B53" s="185">
        <f>'D-H'!$B$14</f>
        <v>0</v>
      </c>
      <c r="C53" s="195">
        <f>SUM('D-H'!$F$64:$F$70)</f>
        <v>0</v>
      </c>
      <c r="D53" s="196"/>
      <c r="E53" s="196">
        <f>'D-G'!$G$34</f>
        <v>0</v>
      </c>
      <c r="F53" s="109">
        <f>SUM(B53:E53)</f>
        <v>0</v>
      </c>
    </row>
    <row r="54" spans="1:6" s="102" customFormat="1" ht="12.75">
      <c r="A54" s="188"/>
      <c r="B54" s="189"/>
      <c r="C54" s="112"/>
      <c r="D54" s="112"/>
      <c r="E54" s="112"/>
      <c r="F54" s="116"/>
    </row>
    <row r="55" spans="1:7" ht="12.75">
      <c r="A55" s="331" t="s">
        <v>143</v>
      </c>
      <c r="B55" s="331"/>
      <c r="C55" s="331"/>
      <c r="D55" s="331"/>
      <c r="E55" s="331"/>
      <c r="F55" s="331"/>
      <c r="G55" s="331"/>
    </row>
    <row r="57" spans="1:6" ht="12.75" customHeight="1">
      <c r="A57" s="43"/>
      <c r="B57" s="324" t="s">
        <v>71</v>
      </c>
      <c r="C57" s="324" t="s">
        <v>199</v>
      </c>
      <c r="D57" s="332" t="s">
        <v>78</v>
      </c>
      <c r="E57" s="333"/>
      <c r="F57" s="334"/>
    </row>
    <row r="58" spans="1:7" s="102" customFormat="1" ht="12.75">
      <c r="A58" s="43"/>
      <c r="B58" s="325"/>
      <c r="C58" s="325"/>
      <c r="D58" s="128" t="s">
        <v>25</v>
      </c>
      <c r="E58" s="128" t="s">
        <v>26</v>
      </c>
      <c r="F58" s="128" t="s">
        <v>72</v>
      </c>
      <c r="G58" s="114"/>
    </row>
    <row r="59" spans="1:7" s="102" customFormat="1" ht="12.75">
      <c r="A59" s="43"/>
      <c r="B59" s="145" t="s">
        <v>84</v>
      </c>
      <c r="C59" s="128" t="s">
        <v>82</v>
      </c>
      <c r="D59" s="128" t="s">
        <v>83</v>
      </c>
      <c r="E59" s="128" t="s">
        <v>200</v>
      </c>
      <c r="F59" s="128" t="s">
        <v>142</v>
      </c>
      <c r="G59" s="114"/>
    </row>
    <row r="60" spans="1:7" s="102" customFormat="1" ht="12.75">
      <c r="A60" s="43"/>
      <c r="B60" s="40"/>
      <c r="C60" s="40"/>
      <c r="D60" s="40"/>
      <c r="E60" s="40"/>
      <c r="F60" s="40"/>
      <c r="G60" s="115"/>
    </row>
    <row r="61" spans="1:8" s="102" customFormat="1" ht="12.75">
      <c r="A61" s="120" t="s">
        <v>147</v>
      </c>
      <c r="B61" s="120"/>
      <c r="C61" s="41"/>
      <c r="D61" s="42"/>
      <c r="E61" s="42"/>
      <c r="F61" s="42"/>
      <c r="G61" s="42"/>
      <c r="H61" s="115"/>
    </row>
    <row r="62" spans="1:7" ht="12.75">
      <c r="A62" s="111"/>
      <c r="B62" s="111"/>
      <c r="C62" s="112"/>
      <c r="D62" s="112"/>
      <c r="E62" s="112"/>
      <c r="F62" s="112"/>
      <c r="G62" s="112"/>
    </row>
    <row r="63" spans="1:7" ht="12.75">
      <c r="A63" s="331" t="s">
        <v>144</v>
      </c>
      <c r="B63" s="331"/>
      <c r="C63" s="331"/>
      <c r="D63" s="331"/>
      <c r="E63" s="331"/>
      <c r="F63" s="331"/>
      <c r="G63" s="331"/>
    </row>
    <row r="64" ht="12" customHeight="1"/>
    <row r="65" spans="1:7" ht="12.75">
      <c r="A65" s="272" t="str">
        <f>'D-C'!A11:I11</f>
        <v>FAIXA 01 - DE 17.201 A 22.828</v>
      </c>
      <c r="B65" s="272"/>
      <c r="C65" s="272"/>
      <c r="D65" s="272"/>
      <c r="E65" s="272"/>
      <c r="F65" s="24"/>
      <c r="G65" s="24"/>
    </row>
    <row r="66" spans="1:5" s="102" customFormat="1" ht="51">
      <c r="A66" s="272" t="s">
        <v>27</v>
      </c>
      <c r="B66" s="129" t="s">
        <v>201</v>
      </c>
      <c r="C66" s="148" t="s">
        <v>199</v>
      </c>
      <c r="D66" s="129" t="s">
        <v>71</v>
      </c>
      <c r="E66" s="129" t="s">
        <v>77</v>
      </c>
    </row>
    <row r="67" spans="1:5" s="102" customFormat="1" ht="12.75">
      <c r="A67" s="272"/>
      <c r="B67" s="145" t="s">
        <v>81</v>
      </c>
      <c r="C67" s="145" t="s">
        <v>202</v>
      </c>
      <c r="D67" s="145" t="s">
        <v>203</v>
      </c>
      <c r="E67" s="145" t="s">
        <v>207</v>
      </c>
    </row>
    <row r="68" spans="1:14" ht="12.75">
      <c r="A68" s="184" t="s">
        <v>179</v>
      </c>
      <c r="B68" s="196">
        <f>F14</f>
        <v>0</v>
      </c>
      <c r="C68" s="196">
        <f>B68*$C$60</f>
        <v>0</v>
      </c>
      <c r="D68" s="196">
        <f>SUM(B68:C68)*$B$60</f>
        <v>0</v>
      </c>
      <c r="E68" s="196">
        <f>SUM(B68:D68)</f>
        <v>0</v>
      </c>
      <c r="J68" s="110"/>
      <c r="K68" s="110"/>
      <c r="L68" s="110"/>
      <c r="M68" s="110"/>
      <c r="N68" s="110"/>
    </row>
    <row r="69" spans="1:14" ht="12.75">
      <c r="A69" s="184" t="s">
        <v>180</v>
      </c>
      <c r="B69" s="196">
        <f>F15</f>
        <v>0</v>
      </c>
      <c r="C69" s="196">
        <f>B69*$C$60</f>
        <v>0</v>
      </c>
      <c r="D69" s="196">
        <f>SUM(B69:C69)*$B$60</f>
        <v>0</v>
      </c>
      <c r="E69" s="196">
        <f>SUM(B69:D69)</f>
        <v>0</v>
      </c>
      <c r="J69" s="110"/>
      <c r="K69" s="110"/>
      <c r="L69" s="110"/>
      <c r="M69" s="110"/>
      <c r="N69" s="110"/>
    </row>
    <row r="70" spans="1:14" ht="12.75">
      <c r="A70" s="184" t="s">
        <v>181</v>
      </c>
      <c r="B70" s="196">
        <f>F16</f>
        <v>0</v>
      </c>
      <c r="C70" s="196">
        <f>B70*$C$60</f>
        <v>0</v>
      </c>
      <c r="D70" s="196">
        <f>SUM(B70:C70)*$B$60</f>
        <v>0</v>
      </c>
      <c r="E70" s="196">
        <f>SUM(B70:D70)</f>
        <v>0</v>
      </c>
      <c r="J70" s="110"/>
      <c r="K70" s="110"/>
      <c r="L70" s="110"/>
      <c r="M70" s="110"/>
      <c r="N70" s="110"/>
    </row>
    <row r="71" spans="1:14" ht="12.75">
      <c r="A71" s="184" t="s">
        <v>182</v>
      </c>
      <c r="B71" s="196">
        <f>F17</f>
        <v>0</v>
      </c>
      <c r="C71" s="196">
        <f>B71*$C$60</f>
        <v>0</v>
      </c>
      <c r="D71" s="196">
        <f>SUM(B71:C71)*$B$60</f>
        <v>0</v>
      </c>
      <c r="E71" s="196">
        <f>SUM(B71:D71)</f>
        <v>0</v>
      </c>
      <c r="J71" s="110"/>
      <c r="K71" s="110"/>
      <c r="L71" s="110"/>
      <c r="M71" s="110"/>
      <c r="N71" s="110"/>
    </row>
    <row r="73" spans="1:7" ht="12.75">
      <c r="A73" s="272" t="str">
        <f>'D-C'!A18:I18</f>
        <v>FAIXA 02 - DE 11.501 A 17.200</v>
      </c>
      <c r="B73" s="272"/>
      <c r="C73" s="272"/>
      <c r="D73" s="272"/>
      <c r="E73" s="272"/>
      <c r="F73" s="24"/>
      <c r="G73" s="24"/>
    </row>
    <row r="74" spans="1:5" s="102" customFormat="1" ht="46.5" customHeight="1">
      <c r="A74" s="272" t="s">
        <v>27</v>
      </c>
      <c r="B74" s="148" t="s">
        <v>201</v>
      </c>
      <c r="C74" s="148" t="s">
        <v>199</v>
      </c>
      <c r="D74" s="148" t="s">
        <v>71</v>
      </c>
      <c r="E74" s="148" t="s">
        <v>77</v>
      </c>
    </row>
    <row r="75" spans="1:5" s="102" customFormat="1" ht="12.75">
      <c r="A75" s="272"/>
      <c r="B75" s="145" t="s">
        <v>81</v>
      </c>
      <c r="C75" s="145" t="s">
        <v>202</v>
      </c>
      <c r="D75" s="145" t="s">
        <v>203</v>
      </c>
      <c r="E75" s="145" t="s">
        <v>207</v>
      </c>
    </row>
    <row r="76" spans="1:14" ht="12.75">
      <c r="A76" s="184" t="s">
        <v>179</v>
      </c>
      <c r="B76" s="196">
        <f>F23</f>
        <v>0</v>
      </c>
      <c r="C76" s="196">
        <f>B76*$C$60</f>
        <v>0</v>
      </c>
      <c r="D76" s="196">
        <f>SUM(B76:C76)*$B$60</f>
        <v>0</v>
      </c>
      <c r="E76" s="196">
        <f>SUM(B76:D76)</f>
        <v>0</v>
      </c>
      <c r="J76" s="110"/>
      <c r="K76" s="110"/>
      <c r="L76" s="110"/>
      <c r="M76" s="110"/>
      <c r="N76" s="110"/>
    </row>
    <row r="77" spans="1:14" ht="12.75">
      <c r="A77" s="184" t="s">
        <v>180</v>
      </c>
      <c r="B77" s="196">
        <f>F24</f>
        <v>0</v>
      </c>
      <c r="C77" s="196">
        <f>B77*$C$60</f>
        <v>0</v>
      </c>
      <c r="D77" s="196">
        <f>SUM(B77:C77)*$B$60</f>
        <v>0</v>
      </c>
      <c r="E77" s="196">
        <f>SUM(B77:D77)</f>
        <v>0</v>
      </c>
      <c r="J77" s="110"/>
      <c r="K77" s="110"/>
      <c r="L77" s="110"/>
      <c r="M77" s="110"/>
      <c r="N77" s="110"/>
    </row>
    <row r="78" spans="1:14" ht="12.75">
      <c r="A78" s="184" t="s">
        <v>181</v>
      </c>
      <c r="B78" s="196">
        <f>F25</f>
        <v>0</v>
      </c>
      <c r="C78" s="196">
        <f>B78*$C$60</f>
        <v>0</v>
      </c>
      <c r="D78" s="196">
        <f>SUM(B78:C78)*$B$60</f>
        <v>0</v>
      </c>
      <c r="E78" s="196">
        <f>SUM(B78:D78)</f>
        <v>0</v>
      </c>
      <c r="J78" s="110"/>
      <c r="K78" s="110"/>
      <c r="L78" s="110"/>
      <c r="M78" s="110"/>
      <c r="N78" s="110"/>
    </row>
    <row r="79" spans="1:14" ht="12.75">
      <c r="A79" s="184" t="s">
        <v>182</v>
      </c>
      <c r="B79" s="196">
        <f>F26</f>
        <v>0</v>
      </c>
      <c r="C79" s="196">
        <f>B79*$C$60</f>
        <v>0</v>
      </c>
      <c r="D79" s="196">
        <f>SUM(B79:C79)*$B$60</f>
        <v>0</v>
      </c>
      <c r="E79" s="196">
        <f>SUM(B79:D79)</f>
        <v>0</v>
      </c>
      <c r="J79" s="110"/>
      <c r="K79" s="110"/>
      <c r="L79" s="110"/>
      <c r="M79" s="110"/>
      <c r="N79" s="110"/>
    </row>
    <row r="80" spans="10:14" ht="12.75">
      <c r="J80" s="110"/>
      <c r="K80" s="110"/>
      <c r="L80" s="110"/>
      <c r="M80" s="110"/>
      <c r="N80" s="110"/>
    </row>
    <row r="81" spans="1:14" ht="12" customHeight="1">
      <c r="A81" s="272" t="str">
        <f>'D-C'!A25:I25</f>
        <v>FAIXA 03 - DE 5.801 A 11.500</v>
      </c>
      <c r="B81" s="272"/>
      <c r="C81" s="272"/>
      <c r="D81" s="272"/>
      <c r="E81" s="272"/>
      <c r="F81" s="24"/>
      <c r="G81" s="24"/>
      <c r="J81" s="110"/>
      <c r="K81" s="110"/>
      <c r="L81" s="110"/>
      <c r="M81" s="110"/>
      <c r="N81" s="110"/>
    </row>
    <row r="82" spans="1:7" ht="51">
      <c r="A82" s="272" t="s">
        <v>27</v>
      </c>
      <c r="B82" s="148" t="s">
        <v>201</v>
      </c>
      <c r="C82" s="148" t="s">
        <v>199</v>
      </c>
      <c r="D82" s="148" t="s">
        <v>71</v>
      </c>
      <c r="E82" s="148" t="s">
        <v>77</v>
      </c>
      <c r="F82" s="102"/>
      <c r="G82" s="102"/>
    </row>
    <row r="83" spans="1:7" ht="12.75">
      <c r="A83" s="272"/>
      <c r="B83" s="145" t="s">
        <v>81</v>
      </c>
      <c r="C83" s="145" t="s">
        <v>202</v>
      </c>
      <c r="D83" s="145" t="s">
        <v>203</v>
      </c>
      <c r="E83" s="145" t="s">
        <v>207</v>
      </c>
      <c r="F83" s="102"/>
      <c r="G83" s="102"/>
    </row>
    <row r="84" spans="1:7" s="102" customFormat="1" ht="12.75">
      <c r="A84" s="184" t="s">
        <v>179</v>
      </c>
      <c r="B84" s="196">
        <f>F32</f>
        <v>0</v>
      </c>
      <c r="C84" s="196">
        <f>B84*$C$60</f>
        <v>0</v>
      </c>
      <c r="D84" s="196">
        <f>SUM(B84:C84)*$B$60</f>
        <v>0</v>
      </c>
      <c r="E84" s="196">
        <f>SUM(B84:D84)</f>
        <v>0</v>
      </c>
      <c r="F84" s="25"/>
      <c r="G84" s="25"/>
    </row>
    <row r="85" spans="1:7" s="102" customFormat="1" ht="12.75">
      <c r="A85" s="184" t="s">
        <v>180</v>
      </c>
      <c r="B85" s="196">
        <f>F33</f>
        <v>0</v>
      </c>
      <c r="C85" s="196">
        <f>B85*$C$60</f>
        <v>0</v>
      </c>
      <c r="D85" s="196">
        <f>SUM(B85:C85)*$B$60</f>
        <v>0</v>
      </c>
      <c r="E85" s="196">
        <f>SUM(B85:D85)</f>
        <v>0</v>
      </c>
      <c r="F85" s="25"/>
      <c r="G85" s="25"/>
    </row>
    <row r="86" spans="1:14" ht="12.75">
      <c r="A86" s="184" t="s">
        <v>181</v>
      </c>
      <c r="B86" s="196">
        <f>F34</f>
        <v>0</v>
      </c>
      <c r="C86" s="196">
        <f>B86*$C$60</f>
        <v>0</v>
      </c>
      <c r="D86" s="196">
        <f>SUM(B86:C86)*$B$60</f>
        <v>0</v>
      </c>
      <c r="E86" s="196">
        <f>SUM(B86:D86)</f>
        <v>0</v>
      </c>
      <c r="J86" s="110"/>
      <c r="K86" s="110"/>
      <c r="L86" s="110"/>
      <c r="M86" s="110"/>
      <c r="N86" s="110"/>
    </row>
    <row r="87" spans="1:14" ht="12.75">
      <c r="A87" s="184" t="s">
        <v>182</v>
      </c>
      <c r="B87" s="196">
        <f>F35</f>
        <v>0</v>
      </c>
      <c r="C87" s="196">
        <f>B87*$C$60</f>
        <v>0</v>
      </c>
      <c r="D87" s="196">
        <f>SUM(B87:C87)*$B$60</f>
        <v>0</v>
      </c>
      <c r="E87" s="196">
        <f>SUM(B87:D87)</f>
        <v>0</v>
      </c>
      <c r="J87" s="110"/>
      <c r="K87" s="110"/>
      <c r="L87" s="110"/>
      <c r="M87" s="110"/>
      <c r="N87" s="110"/>
    </row>
    <row r="88" spans="10:14" ht="12.75">
      <c r="J88" s="110"/>
      <c r="K88" s="110"/>
      <c r="L88" s="110"/>
      <c r="M88" s="110"/>
      <c r="N88" s="110"/>
    </row>
    <row r="89" spans="1:14" ht="12.75">
      <c r="A89" s="272" t="str">
        <f>'D-C'!A32:I32</f>
        <v>FAIXA 04 - DE 2.401 A 5.800</v>
      </c>
      <c r="B89" s="272"/>
      <c r="C89" s="272"/>
      <c r="D89" s="272"/>
      <c r="E89" s="272"/>
      <c r="F89" s="24"/>
      <c r="G89" s="24"/>
      <c r="J89" s="110"/>
      <c r="K89" s="110"/>
      <c r="L89" s="110"/>
      <c r="M89" s="110"/>
      <c r="N89" s="110"/>
    </row>
    <row r="90" spans="1:14" ht="51">
      <c r="A90" s="272" t="s">
        <v>27</v>
      </c>
      <c r="B90" s="148" t="s">
        <v>201</v>
      </c>
      <c r="C90" s="148" t="s">
        <v>199</v>
      </c>
      <c r="D90" s="148" t="s">
        <v>71</v>
      </c>
      <c r="E90" s="148" t="s">
        <v>77</v>
      </c>
      <c r="F90" s="102"/>
      <c r="G90" s="102"/>
      <c r="J90" s="110"/>
      <c r="K90" s="110"/>
      <c r="L90" s="110"/>
      <c r="M90" s="110"/>
      <c r="N90" s="110"/>
    </row>
    <row r="91" spans="1:14" ht="12.75">
      <c r="A91" s="272"/>
      <c r="B91" s="145" t="s">
        <v>81</v>
      </c>
      <c r="C91" s="145" t="s">
        <v>202</v>
      </c>
      <c r="D91" s="145" t="s">
        <v>203</v>
      </c>
      <c r="E91" s="145" t="s">
        <v>207</v>
      </c>
      <c r="F91" s="102"/>
      <c r="G91" s="102"/>
      <c r="J91" s="110"/>
      <c r="K91" s="110"/>
      <c r="L91" s="110"/>
      <c r="M91" s="110"/>
      <c r="N91" s="110"/>
    </row>
    <row r="92" spans="1:5" ht="12.75">
      <c r="A92" s="184" t="s">
        <v>179</v>
      </c>
      <c r="B92" s="196">
        <f>F41</f>
        <v>0</v>
      </c>
      <c r="C92" s="196">
        <f>B92*$C$60</f>
        <v>0</v>
      </c>
      <c r="D92" s="196">
        <f>SUM(B92:C92)*$B$60</f>
        <v>0</v>
      </c>
      <c r="E92" s="196">
        <f>SUM(B92:D92)</f>
        <v>0</v>
      </c>
    </row>
    <row r="93" spans="1:5" ht="12.75">
      <c r="A93" s="184" t="s">
        <v>180</v>
      </c>
      <c r="B93" s="196">
        <f>F42</f>
        <v>0</v>
      </c>
      <c r="C93" s="196">
        <f>B93*$C$60</f>
        <v>0</v>
      </c>
      <c r="D93" s="196">
        <f>SUM(B93:C93)*$B$60</f>
        <v>0</v>
      </c>
      <c r="E93" s="196">
        <f>SUM(B93:D93)</f>
        <v>0</v>
      </c>
    </row>
    <row r="94" spans="1:7" s="102" customFormat="1" ht="12.75">
      <c r="A94" s="184" t="s">
        <v>181</v>
      </c>
      <c r="B94" s="196">
        <f>F43</f>
        <v>0</v>
      </c>
      <c r="C94" s="196">
        <f>B94*$C$60</f>
        <v>0</v>
      </c>
      <c r="D94" s="196">
        <f>SUM(B94:C94)*$B$60</f>
        <v>0</v>
      </c>
      <c r="E94" s="196">
        <f>SUM(B94:D94)</f>
        <v>0</v>
      </c>
      <c r="F94" s="25"/>
      <c r="G94" s="25"/>
    </row>
    <row r="95" spans="1:7" s="102" customFormat="1" ht="12.75">
      <c r="A95" s="184" t="s">
        <v>182</v>
      </c>
      <c r="B95" s="196">
        <f>F44</f>
        <v>0</v>
      </c>
      <c r="C95" s="196">
        <f>B95*$C$60</f>
        <v>0</v>
      </c>
      <c r="D95" s="196">
        <f>SUM(B95:C95)*$B$60</f>
        <v>0</v>
      </c>
      <c r="E95" s="196">
        <f>SUM(B95:D95)</f>
        <v>0</v>
      </c>
      <c r="F95" s="25"/>
      <c r="G95" s="25"/>
    </row>
    <row r="96" spans="10:14" ht="12.75">
      <c r="J96" s="110"/>
      <c r="K96" s="110"/>
      <c r="L96" s="110"/>
      <c r="M96" s="110"/>
      <c r="N96" s="110"/>
    </row>
    <row r="97" spans="1:14" ht="12.75">
      <c r="A97" s="272" t="str">
        <f>'D-C'!A39:I39</f>
        <v>FAIXA 05 - DE 1 A 2.400</v>
      </c>
      <c r="B97" s="272"/>
      <c r="C97" s="272"/>
      <c r="D97" s="272"/>
      <c r="E97" s="272"/>
      <c r="F97" s="24"/>
      <c r="G97" s="24"/>
      <c r="J97" s="110"/>
      <c r="K97" s="110"/>
      <c r="L97" s="110"/>
      <c r="M97" s="110"/>
      <c r="N97" s="110"/>
    </row>
    <row r="98" spans="1:7" ht="51">
      <c r="A98" s="272" t="s">
        <v>27</v>
      </c>
      <c r="B98" s="148" t="s">
        <v>201</v>
      </c>
      <c r="C98" s="148" t="s">
        <v>199</v>
      </c>
      <c r="D98" s="148" t="s">
        <v>71</v>
      </c>
      <c r="E98" s="148" t="s">
        <v>77</v>
      </c>
      <c r="F98" s="102"/>
      <c r="G98" s="102"/>
    </row>
    <row r="99" spans="1:7" ht="12.75">
      <c r="A99" s="272"/>
      <c r="B99" s="145" t="s">
        <v>81</v>
      </c>
      <c r="C99" s="145" t="s">
        <v>202</v>
      </c>
      <c r="D99" s="145" t="s">
        <v>203</v>
      </c>
      <c r="E99" s="145" t="s">
        <v>207</v>
      </c>
      <c r="F99" s="102"/>
      <c r="G99" s="102"/>
    </row>
    <row r="100" spans="1:7" s="102" customFormat="1" ht="12.75">
      <c r="A100" s="184" t="s">
        <v>179</v>
      </c>
      <c r="B100" s="196">
        <f>F50</f>
        <v>0</v>
      </c>
      <c r="C100" s="196">
        <f>B100*$C$60</f>
        <v>0</v>
      </c>
      <c r="D100" s="196">
        <f>SUM(B100:C100)*$B$60</f>
        <v>0</v>
      </c>
      <c r="E100" s="196">
        <f>SUM(B100:D100)</f>
        <v>0</v>
      </c>
      <c r="F100" s="25"/>
      <c r="G100" s="25"/>
    </row>
    <row r="101" spans="1:7" s="102" customFormat="1" ht="12.75">
      <c r="A101" s="184" t="s">
        <v>180</v>
      </c>
      <c r="B101" s="196">
        <f>F51</f>
        <v>0</v>
      </c>
      <c r="C101" s="196">
        <f>B101*$C$60</f>
        <v>0</v>
      </c>
      <c r="D101" s="196">
        <f>SUM(B101:C101)*$B$60</f>
        <v>0</v>
      </c>
      <c r="E101" s="196">
        <f>SUM(B101:D101)</f>
        <v>0</v>
      </c>
      <c r="F101" s="25"/>
      <c r="G101" s="25"/>
    </row>
    <row r="102" spans="1:14" ht="12.75">
      <c r="A102" s="184" t="s">
        <v>181</v>
      </c>
      <c r="B102" s="196">
        <f>F52</f>
        <v>0</v>
      </c>
      <c r="C102" s="196">
        <f>B102*$C$60</f>
        <v>0</v>
      </c>
      <c r="D102" s="196">
        <f>SUM(B102:C102)*$B$60</f>
        <v>0</v>
      </c>
      <c r="E102" s="196">
        <f>SUM(B102:D102)</f>
        <v>0</v>
      </c>
      <c r="J102" s="110"/>
      <c r="K102" s="110"/>
      <c r="L102" s="110"/>
      <c r="M102" s="110"/>
      <c r="N102" s="110"/>
    </row>
    <row r="103" spans="1:14" ht="12.75">
      <c r="A103" s="184" t="s">
        <v>182</v>
      </c>
      <c r="B103" s="196">
        <f>F53</f>
        <v>0</v>
      </c>
      <c r="C103" s="196">
        <f>B103*$C$60</f>
        <v>0</v>
      </c>
      <c r="D103" s="196">
        <f>SUM(B103:C103)*$B$60</f>
        <v>0</v>
      </c>
      <c r="E103" s="196">
        <f>SUM(B103:D103)</f>
        <v>0</v>
      </c>
      <c r="J103" s="110"/>
      <c r="K103" s="110"/>
      <c r="L103" s="110"/>
      <c r="M103" s="110"/>
      <c r="N103" s="110"/>
    </row>
    <row r="104" spans="1:7" ht="12.75">
      <c r="A104" s="111"/>
      <c r="B104" s="111"/>
      <c r="C104" s="112"/>
      <c r="D104" s="112"/>
      <c r="E104" s="112"/>
      <c r="F104" s="112"/>
      <c r="G104" s="112"/>
    </row>
    <row r="105" spans="1:7" ht="12.75">
      <c r="A105" s="338" t="s">
        <v>79</v>
      </c>
      <c r="B105" s="338"/>
      <c r="C105" s="338"/>
      <c r="D105" s="338"/>
      <c r="E105" s="338"/>
      <c r="F105" s="338"/>
      <c r="G105" s="338"/>
    </row>
    <row r="107" spans="1:7" ht="12.75">
      <c r="A107" s="320" t="str">
        <f>'D-C'!A11:I11</f>
        <v>FAIXA 01 - DE 17.201 A 22.828</v>
      </c>
      <c r="B107" s="320"/>
      <c r="C107" s="320"/>
      <c r="D107" s="320"/>
      <c r="E107" s="320"/>
      <c r="F107" s="320"/>
      <c r="G107" s="320"/>
    </row>
    <row r="108" spans="1:7" ht="14.25" customHeight="1">
      <c r="A108" s="320" t="s">
        <v>27</v>
      </c>
      <c r="B108" s="321" t="s">
        <v>77</v>
      </c>
      <c r="C108" s="322" t="s">
        <v>26</v>
      </c>
      <c r="D108" s="322" t="s">
        <v>25</v>
      </c>
      <c r="E108" s="322" t="s">
        <v>72</v>
      </c>
      <c r="F108" s="321" t="s">
        <v>69</v>
      </c>
      <c r="G108" s="321" t="s">
        <v>205</v>
      </c>
    </row>
    <row r="109" spans="1:9" s="102" customFormat="1" ht="32.25" customHeight="1">
      <c r="A109" s="320"/>
      <c r="B109" s="321"/>
      <c r="C109" s="323"/>
      <c r="D109" s="323"/>
      <c r="E109" s="323"/>
      <c r="F109" s="321"/>
      <c r="G109" s="321"/>
      <c r="H109" s="58"/>
      <c r="I109" s="58"/>
    </row>
    <row r="110" spans="1:10" s="102" customFormat="1" ht="25.5">
      <c r="A110" s="320"/>
      <c r="B110" s="147" t="s">
        <v>204</v>
      </c>
      <c r="C110" s="147" t="s">
        <v>206</v>
      </c>
      <c r="D110" s="147" t="s">
        <v>208</v>
      </c>
      <c r="E110" s="147" t="s">
        <v>209</v>
      </c>
      <c r="F110" s="147" t="s">
        <v>210</v>
      </c>
      <c r="G110" s="147" t="s">
        <v>211</v>
      </c>
      <c r="H110" s="58"/>
      <c r="I110" s="58"/>
      <c r="J110" s="58"/>
    </row>
    <row r="111" spans="1:19" ht="12.75">
      <c r="A111" s="184" t="s">
        <v>179</v>
      </c>
      <c r="B111" s="196">
        <f>E68</f>
        <v>0</v>
      </c>
      <c r="C111" s="197">
        <f>B111*$E$60</f>
        <v>0</v>
      </c>
      <c r="D111" s="196">
        <f>B111*$D$60</f>
        <v>0</v>
      </c>
      <c r="E111" s="196">
        <f>B111*$F$60</f>
        <v>0</v>
      </c>
      <c r="F111" s="196">
        <f>B111/(1-SUM($D$60:$F$60))</f>
        <v>0</v>
      </c>
      <c r="G111" s="196">
        <f>B111/(1-SUM($D$60:$E$60))</f>
        <v>0</v>
      </c>
      <c r="H111" s="59"/>
      <c r="I111" s="60"/>
      <c r="J111" s="61"/>
      <c r="M111" s="113"/>
      <c r="O111" s="110"/>
      <c r="P111" s="110"/>
      <c r="Q111" s="110"/>
      <c r="R111" s="110"/>
      <c r="S111" s="110"/>
    </row>
    <row r="112" spans="1:19" ht="12.75">
      <c r="A112" s="184" t="s">
        <v>180</v>
      </c>
      <c r="B112" s="196">
        <f>E69</f>
        <v>0</v>
      </c>
      <c r="C112" s="197">
        <f>B112*$E$60</f>
        <v>0</v>
      </c>
      <c r="D112" s="196">
        <f>B112*$D$60</f>
        <v>0</v>
      </c>
      <c r="E112" s="196">
        <f>B112*$F$60</f>
        <v>0</v>
      </c>
      <c r="F112" s="196">
        <f>B112/(1-SUM($D$60:$F$60))</f>
        <v>0</v>
      </c>
      <c r="G112" s="196">
        <f>B112/(1-SUM($D$60:$E$60))</f>
        <v>0</v>
      </c>
      <c r="H112" s="59"/>
      <c r="I112" s="60"/>
      <c r="J112" s="61"/>
      <c r="M112" s="113"/>
      <c r="O112" s="110"/>
      <c r="P112" s="110"/>
      <c r="Q112" s="110"/>
      <c r="R112" s="110"/>
      <c r="S112" s="110"/>
    </row>
    <row r="113" spans="1:19" ht="12.75">
      <c r="A113" s="184" t="s">
        <v>181</v>
      </c>
      <c r="B113" s="196">
        <f>E70</f>
        <v>0</v>
      </c>
      <c r="C113" s="197">
        <f>B113*$E$60</f>
        <v>0</v>
      </c>
      <c r="D113" s="196">
        <f>B113*$D$60</f>
        <v>0</v>
      </c>
      <c r="E113" s="196">
        <f>B113*$F$60</f>
        <v>0</v>
      </c>
      <c r="F113" s="196">
        <f>B113/(1-SUM($D$60:$F$60))</f>
        <v>0</v>
      </c>
      <c r="G113" s="196">
        <f>B113/(1-SUM($D$60:$E$60))</f>
        <v>0</v>
      </c>
      <c r="H113" s="59"/>
      <c r="I113" s="60"/>
      <c r="J113" s="61"/>
      <c r="M113" s="113"/>
      <c r="O113" s="110"/>
      <c r="P113" s="110"/>
      <c r="Q113" s="110"/>
      <c r="R113" s="110"/>
      <c r="S113" s="110"/>
    </row>
    <row r="114" spans="1:19" ht="12.75">
      <c r="A114" s="184" t="s">
        <v>182</v>
      </c>
      <c r="B114" s="196">
        <f>E71</f>
        <v>0</v>
      </c>
      <c r="C114" s="197">
        <f>B114*$E$60</f>
        <v>0</v>
      </c>
      <c r="D114" s="196">
        <f>B114*$D$60</f>
        <v>0</v>
      </c>
      <c r="E114" s="196">
        <f>B114*$F$60</f>
        <v>0</v>
      </c>
      <c r="F114" s="196">
        <f>B114/(1-SUM($D$60:$F$60))</f>
        <v>0</v>
      </c>
      <c r="G114" s="196">
        <f>B114/(1-SUM($D$60:$E$60))</f>
        <v>0</v>
      </c>
      <c r="H114" s="59"/>
      <c r="I114" s="60"/>
      <c r="J114" s="61"/>
      <c r="M114" s="113"/>
      <c r="O114" s="110"/>
      <c r="P114" s="110"/>
      <c r="Q114" s="110"/>
      <c r="R114" s="110"/>
      <c r="S114" s="110"/>
    </row>
    <row r="115" spans="8:10" ht="12.75">
      <c r="H115" s="60"/>
      <c r="I115" s="60"/>
      <c r="J115" s="60"/>
    </row>
    <row r="116" spans="1:7" ht="12.75">
      <c r="A116" s="320" t="str">
        <f>'D-C'!A18:I18</f>
        <v>FAIXA 02 - DE 11.501 A 17.200</v>
      </c>
      <c r="B116" s="320"/>
      <c r="C116" s="320"/>
      <c r="D116" s="320"/>
      <c r="E116" s="320"/>
      <c r="F116" s="320"/>
      <c r="G116" s="320"/>
    </row>
    <row r="117" spans="1:7" ht="12.75" customHeight="1">
      <c r="A117" s="320" t="s">
        <v>27</v>
      </c>
      <c r="B117" s="321" t="s">
        <v>77</v>
      </c>
      <c r="C117" s="322" t="s">
        <v>26</v>
      </c>
      <c r="D117" s="322" t="s">
        <v>25</v>
      </c>
      <c r="E117" s="322" t="s">
        <v>72</v>
      </c>
      <c r="F117" s="321" t="s">
        <v>69</v>
      </c>
      <c r="G117" s="321" t="s">
        <v>205</v>
      </c>
    </row>
    <row r="118" spans="1:9" s="102" customFormat="1" ht="12.75">
      <c r="A118" s="320"/>
      <c r="B118" s="321"/>
      <c r="C118" s="323"/>
      <c r="D118" s="323"/>
      <c r="E118" s="323"/>
      <c r="F118" s="321"/>
      <c r="G118" s="321"/>
      <c r="H118" s="58"/>
      <c r="I118" s="58"/>
    </row>
    <row r="119" spans="1:10" s="102" customFormat="1" ht="25.5">
      <c r="A119" s="320"/>
      <c r="B119" s="147" t="s">
        <v>204</v>
      </c>
      <c r="C119" s="147" t="s">
        <v>206</v>
      </c>
      <c r="D119" s="147" t="s">
        <v>208</v>
      </c>
      <c r="E119" s="147" t="s">
        <v>209</v>
      </c>
      <c r="F119" s="147" t="s">
        <v>210</v>
      </c>
      <c r="G119" s="147" t="s">
        <v>211</v>
      </c>
      <c r="H119" s="58"/>
      <c r="I119" s="58"/>
      <c r="J119" s="58"/>
    </row>
    <row r="120" spans="1:19" ht="12.75">
      <c r="A120" s="184" t="s">
        <v>179</v>
      </c>
      <c r="B120" s="196">
        <f>E76</f>
        <v>0</v>
      </c>
      <c r="C120" s="197">
        <f>B120*$E$60</f>
        <v>0</v>
      </c>
      <c r="D120" s="196">
        <f>B120*$D$60</f>
        <v>0</v>
      </c>
      <c r="E120" s="196">
        <f>B120*$F$60</f>
        <v>0</v>
      </c>
      <c r="F120" s="196">
        <f>B120/(1-SUM($D$60:$F$60))</f>
        <v>0</v>
      </c>
      <c r="G120" s="196">
        <f>B120/(1-SUM($D$60:$E$60))</f>
        <v>0</v>
      </c>
      <c r="H120" s="59"/>
      <c r="I120" s="60"/>
      <c r="J120" s="61"/>
      <c r="M120" s="113"/>
      <c r="O120" s="110"/>
      <c r="P120" s="110"/>
      <c r="Q120" s="110"/>
      <c r="R120" s="110"/>
      <c r="S120" s="110"/>
    </row>
    <row r="121" spans="1:19" ht="12.75">
      <c r="A121" s="184" t="s">
        <v>180</v>
      </c>
      <c r="B121" s="196">
        <f>E77</f>
        <v>0</v>
      </c>
      <c r="C121" s="197">
        <f>B121*$E$60</f>
        <v>0</v>
      </c>
      <c r="D121" s="196">
        <f>B121*$D$60</f>
        <v>0</v>
      </c>
      <c r="E121" s="196">
        <f>B121*$F$60</f>
        <v>0</v>
      </c>
      <c r="F121" s="196">
        <f>B121/(1-SUM($D$60:$F$60))</f>
        <v>0</v>
      </c>
      <c r="G121" s="196">
        <f>B121/(1-SUM($D$60:$E$60))</f>
        <v>0</v>
      </c>
      <c r="H121" s="59"/>
      <c r="I121" s="60"/>
      <c r="J121" s="61"/>
      <c r="M121" s="113"/>
      <c r="O121" s="110"/>
      <c r="P121" s="110"/>
      <c r="Q121" s="110"/>
      <c r="R121" s="110"/>
      <c r="S121" s="110"/>
    </row>
    <row r="122" spans="1:19" ht="12.75">
      <c r="A122" s="184" t="s">
        <v>181</v>
      </c>
      <c r="B122" s="196">
        <f>E78</f>
        <v>0</v>
      </c>
      <c r="C122" s="197">
        <f>B122*$E$60</f>
        <v>0</v>
      </c>
      <c r="D122" s="196">
        <f>B122*$D$60</f>
        <v>0</v>
      </c>
      <c r="E122" s="196">
        <f>B122*$F$60</f>
        <v>0</v>
      </c>
      <c r="F122" s="196">
        <f>B122/(1-SUM($D$60:$F$60))</f>
        <v>0</v>
      </c>
      <c r="G122" s="196">
        <f>B122/(1-SUM($D$60:$E$60))</f>
        <v>0</v>
      </c>
      <c r="H122" s="59"/>
      <c r="I122" s="60"/>
      <c r="J122" s="61"/>
      <c r="M122" s="113"/>
      <c r="O122" s="110"/>
      <c r="P122" s="110"/>
      <c r="Q122" s="110"/>
      <c r="R122" s="110"/>
      <c r="S122" s="110"/>
    </row>
    <row r="123" spans="1:19" ht="12.75">
      <c r="A123" s="184" t="s">
        <v>182</v>
      </c>
      <c r="B123" s="196">
        <f>E79</f>
        <v>0</v>
      </c>
      <c r="C123" s="197">
        <f>B123*$E$60</f>
        <v>0</v>
      </c>
      <c r="D123" s="196">
        <f>B123*$D$60</f>
        <v>0</v>
      </c>
      <c r="E123" s="196">
        <f>B123*$F$60</f>
        <v>0</v>
      </c>
      <c r="F123" s="196">
        <f>B123/(1-SUM($D$60:$F$60))</f>
        <v>0</v>
      </c>
      <c r="G123" s="196">
        <f>B123/(1-SUM($D$60:$E$60))</f>
        <v>0</v>
      </c>
      <c r="H123" s="59"/>
      <c r="I123" s="60"/>
      <c r="J123" s="61"/>
      <c r="M123" s="113"/>
      <c r="O123" s="110"/>
      <c r="P123" s="110"/>
      <c r="Q123" s="110"/>
      <c r="R123" s="110"/>
      <c r="S123" s="110"/>
    </row>
    <row r="124" spans="8:19" ht="12.75">
      <c r="H124" s="59"/>
      <c r="I124" s="60"/>
      <c r="J124" s="61"/>
      <c r="M124" s="113"/>
      <c r="O124" s="110"/>
      <c r="P124" s="110"/>
      <c r="Q124" s="110"/>
      <c r="R124" s="110"/>
      <c r="S124" s="110"/>
    </row>
    <row r="125" spans="1:19" ht="12.75">
      <c r="A125" s="320" t="str">
        <f>'D-C'!A25:I25</f>
        <v>FAIXA 03 - DE 5.801 A 11.500</v>
      </c>
      <c r="B125" s="320"/>
      <c r="C125" s="320"/>
      <c r="D125" s="320"/>
      <c r="E125" s="320"/>
      <c r="F125" s="320"/>
      <c r="G125" s="320"/>
      <c r="H125" s="59"/>
      <c r="I125" s="60"/>
      <c r="J125" s="61"/>
      <c r="M125" s="113"/>
      <c r="O125" s="110"/>
      <c r="P125" s="110"/>
      <c r="Q125" s="110"/>
      <c r="R125" s="110"/>
      <c r="S125" s="110"/>
    </row>
    <row r="126" spans="1:7" ht="12.75">
      <c r="A126" s="320" t="s">
        <v>27</v>
      </c>
      <c r="B126" s="321" t="s">
        <v>77</v>
      </c>
      <c r="C126" s="322" t="s">
        <v>26</v>
      </c>
      <c r="D126" s="322" t="s">
        <v>25</v>
      </c>
      <c r="E126" s="322" t="s">
        <v>72</v>
      </c>
      <c r="F126" s="321" t="s">
        <v>69</v>
      </c>
      <c r="G126" s="321" t="s">
        <v>205</v>
      </c>
    </row>
    <row r="127" spans="1:7" ht="12.75">
      <c r="A127" s="320"/>
      <c r="B127" s="321"/>
      <c r="C127" s="323"/>
      <c r="D127" s="323"/>
      <c r="E127" s="323"/>
      <c r="F127" s="321"/>
      <c r="G127" s="321"/>
    </row>
    <row r="128" spans="1:7" ht="12.75" customHeight="1">
      <c r="A128" s="320"/>
      <c r="B128" s="147" t="s">
        <v>204</v>
      </c>
      <c r="C128" s="147" t="s">
        <v>206</v>
      </c>
      <c r="D128" s="147" t="s">
        <v>208</v>
      </c>
      <c r="E128" s="147" t="s">
        <v>209</v>
      </c>
      <c r="F128" s="147" t="s">
        <v>210</v>
      </c>
      <c r="G128" s="147" t="s">
        <v>211</v>
      </c>
    </row>
    <row r="129" spans="1:9" s="102" customFormat="1" ht="12.75">
      <c r="A129" s="184" t="s">
        <v>179</v>
      </c>
      <c r="B129" s="196">
        <f>E84</f>
        <v>0</v>
      </c>
      <c r="C129" s="197">
        <f>B129*$E$60</f>
        <v>0</v>
      </c>
      <c r="D129" s="196">
        <f>B129*$D$60</f>
        <v>0</v>
      </c>
      <c r="E129" s="196">
        <f>B129*$F$60</f>
        <v>0</v>
      </c>
      <c r="F129" s="196">
        <f>B129/(1-SUM($D$60:$F$60))</f>
        <v>0</v>
      </c>
      <c r="G129" s="196">
        <f>B129/(1-SUM($D$60:$E$60))</f>
        <v>0</v>
      </c>
      <c r="H129" s="58"/>
      <c r="I129" s="58"/>
    </row>
    <row r="130" spans="1:10" s="102" customFormat="1" ht="12.75">
      <c r="A130" s="184" t="s">
        <v>180</v>
      </c>
      <c r="B130" s="196">
        <f>E85</f>
        <v>0</v>
      </c>
      <c r="C130" s="197">
        <f>B130*$E$60</f>
        <v>0</v>
      </c>
      <c r="D130" s="196">
        <f>B130*$D$60</f>
        <v>0</v>
      </c>
      <c r="E130" s="196">
        <f>B130*$F$60</f>
        <v>0</v>
      </c>
      <c r="F130" s="196">
        <f>B130/(1-SUM($D$60:$F$60))</f>
        <v>0</v>
      </c>
      <c r="G130" s="196">
        <f>B130/(1-SUM($D$60:$E$60))</f>
        <v>0</v>
      </c>
      <c r="H130" s="58"/>
      <c r="I130" s="58"/>
      <c r="J130" s="58"/>
    </row>
    <row r="131" spans="1:19" ht="12.75">
      <c r="A131" s="184" t="s">
        <v>181</v>
      </c>
      <c r="B131" s="196">
        <f>E86</f>
        <v>0</v>
      </c>
      <c r="C131" s="197">
        <f>B131*$E$60</f>
        <v>0</v>
      </c>
      <c r="D131" s="196">
        <f>B131*$D$60</f>
        <v>0</v>
      </c>
      <c r="E131" s="196">
        <f>B131*$F$60</f>
        <v>0</v>
      </c>
      <c r="F131" s="196">
        <f>B131/(1-SUM($D$60:$F$60))</f>
        <v>0</v>
      </c>
      <c r="G131" s="196">
        <f>B131/(1-SUM($D$60:$E$60))</f>
        <v>0</v>
      </c>
      <c r="H131" s="59"/>
      <c r="I131" s="60"/>
      <c r="J131" s="61"/>
      <c r="M131" s="113"/>
      <c r="O131" s="110"/>
      <c r="P131" s="110"/>
      <c r="Q131" s="110"/>
      <c r="R131" s="110"/>
      <c r="S131" s="110"/>
    </row>
    <row r="132" spans="1:19" ht="12.75">
      <c r="A132" s="184" t="s">
        <v>182</v>
      </c>
      <c r="B132" s="196">
        <f>E87</f>
        <v>0</v>
      </c>
      <c r="C132" s="197">
        <f>B132*$E$60</f>
        <v>0</v>
      </c>
      <c r="D132" s="196">
        <f>B132*$D$60</f>
        <v>0</v>
      </c>
      <c r="E132" s="196">
        <f>B132*$F$60</f>
        <v>0</v>
      </c>
      <c r="F132" s="196">
        <f>B132/(1-SUM($D$60:$F$60))</f>
        <v>0</v>
      </c>
      <c r="G132" s="196">
        <f>B132/(1-SUM($D$60:$E$60))</f>
        <v>0</v>
      </c>
      <c r="H132" s="59"/>
      <c r="I132" s="60"/>
      <c r="J132" s="61"/>
      <c r="M132" s="113"/>
      <c r="O132" s="110"/>
      <c r="P132" s="110"/>
      <c r="Q132" s="110"/>
      <c r="R132" s="110"/>
      <c r="S132" s="110"/>
    </row>
    <row r="133" spans="8:19" ht="12.75">
      <c r="H133" s="59"/>
      <c r="I133" s="60"/>
      <c r="J133" s="61"/>
      <c r="M133" s="113"/>
      <c r="O133" s="110"/>
      <c r="P133" s="110"/>
      <c r="Q133" s="110"/>
      <c r="R133" s="110"/>
      <c r="S133" s="110"/>
    </row>
    <row r="134" spans="1:19" ht="12.75">
      <c r="A134" s="320" t="str">
        <f>'D-C'!A32:I32</f>
        <v>FAIXA 04 - DE 2.401 A 5.800</v>
      </c>
      <c r="B134" s="320"/>
      <c r="C134" s="320"/>
      <c r="D134" s="320"/>
      <c r="E134" s="320"/>
      <c r="F134" s="320"/>
      <c r="G134" s="320"/>
      <c r="H134" s="59"/>
      <c r="I134" s="60"/>
      <c r="J134" s="61"/>
      <c r="M134" s="113"/>
      <c r="O134" s="110"/>
      <c r="P134" s="110"/>
      <c r="Q134" s="110"/>
      <c r="R134" s="110"/>
      <c r="S134" s="110"/>
    </row>
    <row r="135" spans="1:19" ht="12.75">
      <c r="A135" s="320" t="s">
        <v>27</v>
      </c>
      <c r="B135" s="321" t="s">
        <v>77</v>
      </c>
      <c r="C135" s="322" t="s">
        <v>26</v>
      </c>
      <c r="D135" s="322" t="s">
        <v>25</v>
      </c>
      <c r="E135" s="322" t="s">
        <v>72</v>
      </c>
      <c r="F135" s="321" t="s">
        <v>69</v>
      </c>
      <c r="G135" s="321" t="s">
        <v>205</v>
      </c>
      <c r="H135" s="59"/>
      <c r="I135" s="60"/>
      <c r="J135" s="61"/>
      <c r="M135" s="113"/>
      <c r="O135" s="110"/>
      <c r="P135" s="110"/>
      <c r="Q135" s="110"/>
      <c r="R135" s="110"/>
      <c r="S135" s="110"/>
    </row>
    <row r="136" spans="1:19" ht="12.75">
      <c r="A136" s="320"/>
      <c r="B136" s="321"/>
      <c r="C136" s="323"/>
      <c r="D136" s="323"/>
      <c r="E136" s="323"/>
      <c r="F136" s="321"/>
      <c r="G136" s="321"/>
      <c r="H136" s="59"/>
      <c r="I136" s="60"/>
      <c r="J136" s="61"/>
      <c r="M136" s="113"/>
      <c r="O136" s="110"/>
      <c r="P136" s="110"/>
      <c r="Q136" s="110"/>
      <c r="R136" s="110"/>
      <c r="S136" s="110"/>
    </row>
    <row r="137" spans="1:7" ht="25.5">
      <c r="A137" s="320"/>
      <c r="B137" s="147" t="s">
        <v>204</v>
      </c>
      <c r="C137" s="147" t="s">
        <v>206</v>
      </c>
      <c r="D137" s="147" t="s">
        <v>208</v>
      </c>
      <c r="E137" s="147" t="s">
        <v>209</v>
      </c>
      <c r="F137" s="147" t="s">
        <v>210</v>
      </c>
      <c r="G137" s="147" t="s">
        <v>211</v>
      </c>
    </row>
    <row r="138" spans="1:7" ht="12.75">
      <c r="A138" s="184" t="s">
        <v>179</v>
      </c>
      <c r="B138" s="196">
        <f>E92</f>
        <v>0</v>
      </c>
      <c r="C138" s="197">
        <f>B138*$E$60</f>
        <v>0</v>
      </c>
      <c r="D138" s="196">
        <f>B138*$D$60</f>
        <v>0</v>
      </c>
      <c r="E138" s="196">
        <f>B138*$F$60</f>
        <v>0</v>
      </c>
      <c r="F138" s="196">
        <f>B138/(1-SUM($D$60:$F$60))</f>
        <v>0</v>
      </c>
      <c r="G138" s="196">
        <f>B138/(1-SUM($D$60:$E$60))</f>
        <v>0</v>
      </c>
    </row>
    <row r="139" spans="1:7" ht="12.75" customHeight="1">
      <c r="A139" s="184" t="s">
        <v>180</v>
      </c>
      <c r="B139" s="196">
        <f>E93</f>
        <v>0</v>
      </c>
      <c r="C139" s="197">
        <f>B139*$E$60</f>
        <v>0</v>
      </c>
      <c r="D139" s="196">
        <f>B139*$D$60</f>
        <v>0</v>
      </c>
      <c r="E139" s="196">
        <f>B139*$F$60</f>
        <v>0</v>
      </c>
      <c r="F139" s="196">
        <f>B139/(1-SUM($D$60:$F$60))</f>
        <v>0</v>
      </c>
      <c r="G139" s="196">
        <f>B139/(1-SUM($D$60:$E$60))</f>
        <v>0</v>
      </c>
    </row>
    <row r="140" spans="1:9" s="102" customFormat="1" ht="12.75">
      <c r="A140" s="184" t="s">
        <v>181</v>
      </c>
      <c r="B140" s="196">
        <f>E94</f>
        <v>0</v>
      </c>
      <c r="C140" s="197">
        <f>B140*$E$60</f>
        <v>0</v>
      </c>
      <c r="D140" s="196">
        <f>B140*$D$60</f>
        <v>0</v>
      </c>
      <c r="E140" s="196">
        <f>B140*$F$60</f>
        <v>0</v>
      </c>
      <c r="F140" s="196">
        <f>B140/(1-SUM($D$60:$F$60))</f>
        <v>0</v>
      </c>
      <c r="G140" s="196">
        <f>B140/(1-SUM($D$60:$E$60))</f>
        <v>0</v>
      </c>
      <c r="H140" s="58"/>
      <c r="I140" s="58"/>
    </row>
    <row r="141" spans="1:10" s="102" customFormat="1" ht="12.75">
      <c r="A141" s="184" t="s">
        <v>182</v>
      </c>
      <c r="B141" s="196">
        <f>E95</f>
        <v>0</v>
      </c>
      <c r="C141" s="197">
        <f>B141*$E$60</f>
        <v>0</v>
      </c>
      <c r="D141" s="196">
        <f>B141*$D$60</f>
        <v>0</v>
      </c>
      <c r="E141" s="196">
        <f>B141*$F$60</f>
        <v>0</v>
      </c>
      <c r="F141" s="196">
        <f>B141/(1-SUM($D$60:$F$60))</f>
        <v>0</v>
      </c>
      <c r="G141" s="196">
        <f>B141/(1-SUM($D$60:$E$60))</f>
        <v>0</v>
      </c>
      <c r="H141" s="58"/>
      <c r="I141" s="58"/>
      <c r="J141" s="58"/>
    </row>
    <row r="142" spans="8:19" ht="12.75">
      <c r="H142" s="59"/>
      <c r="I142" s="60"/>
      <c r="J142" s="61"/>
      <c r="M142" s="113"/>
      <c r="O142" s="110"/>
      <c r="P142" s="110"/>
      <c r="Q142" s="110"/>
      <c r="R142" s="110"/>
      <c r="S142" s="110"/>
    </row>
    <row r="143" spans="1:19" ht="12.75">
      <c r="A143" s="320" t="str">
        <f>'D-C'!A39:I39</f>
        <v>FAIXA 05 - DE 1 A 2.400</v>
      </c>
      <c r="B143" s="320"/>
      <c r="C143" s="320"/>
      <c r="D143" s="320"/>
      <c r="E143" s="320"/>
      <c r="F143" s="320"/>
      <c r="G143" s="320"/>
      <c r="H143" s="59"/>
      <c r="I143" s="60"/>
      <c r="J143" s="61"/>
      <c r="M143" s="113"/>
      <c r="O143" s="110"/>
      <c r="P143" s="110"/>
      <c r="Q143" s="110"/>
      <c r="R143" s="110"/>
      <c r="S143" s="110"/>
    </row>
    <row r="144" spans="1:19" ht="12.75">
      <c r="A144" s="320" t="s">
        <v>27</v>
      </c>
      <c r="B144" s="321" t="s">
        <v>77</v>
      </c>
      <c r="C144" s="322" t="s">
        <v>26</v>
      </c>
      <c r="D144" s="322" t="s">
        <v>25</v>
      </c>
      <c r="E144" s="322" t="s">
        <v>72</v>
      </c>
      <c r="F144" s="321" t="s">
        <v>69</v>
      </c>
      <c r="G144" s="321" t="s">
        <v>205</v>
      </c>
      <c r="H144" s="59"/>
      <c r="I144" s="60"/>
      <c r="J144" s="61"/>
      <c r="M144" s="113"/>
      <c r="O144" s="110"/>
      <c r="P144" s="110"/>
      <c r="Q144" s="110"/>
      <c r="R144" s="110"/>
      <c r="S144" s="110"/>
    </row>
    <row r="145" spans="1:19" ht="12.75">
      <c r="A145" s="320"/>
      <c r="B145" s="321"/>
      <c r="C145" s="323"/>
      <c r="D145" s="323"/>
      <c r="E145" s="323"/>
      <c r="F145" s="321"/>
      <c r="G145" s="321"/>
      <c r="H145" s="59"/>
      <c r="I145" s="60"/>
      <c r="J145" s="61"/>
      <c r="M145" s="113"/>
      <c r="O145" s="110"/>
      <c r="P145" s="110"/>
      <c r="Q145" s="110"/>
      <c r="R145" s="110"/>
      <c r="S145" s="110"/>
    </row>
    <row r="146" spans="1:19" ht="25.5">
      <c r="A146" s="320"/>
      <c r="B146" s="147" t="s">
        <v>204</v>
      </c>
      <c r="C146" s="147" t="s">
        <v>206</v>
      </c>
      <c r="D146" s="147" t="s">
        <v>208</v>
      </c>
      <c r="E146" s="147" t="s">
        <v>209</v>
      </c>
      <c r="F146" s="147" t="s">
        <v>210</v>
      </c>
      <c r="G146" s="147" t="s">
        <v>211</v>
      </c>
      <c r="H146" s="59"/>
      <c r="I146" s="60"/>
      <c r="J146" s="61"/>
      <c r="M146" s="113"/>
      <c r="O146" s="110"/>
      <c r="P146" s="110"/>
      <c r="Q146" s="110"/>
      <c r="R146" s="110"/>
      <c r="S146" s="110"/>
    </row>
    <row r="147" spans="1:19" ht="12.75">
      <c r="A147" s="184" t="s">
        <v>179</v>
      </c>
      <c r="B147" s="196">
        <f>E100</f>
        <v>0</v>
      </c>
      <c r="C147" s="197">
        <f>B147*$E$60</f>
        <v>0</v>
      </c>
      <c r="D147" s="196">
        <f>B147*$D$60</f>
        <v>0</v>
      </c>
      <c r="E147" s="196">
        <f>B147*$F$60</f>
        <v>0</v>
      </c>
      <c r="F147" s="196">
        <f>B147/(1-SUM($D$60:$F$60))</f>
        <v>0</v>
      </c>
      <c r="G147" s="196">
        <f>B147/(1-SUM($D$60:$E$60))</f>
        <v>0</v>
      </c>
      <c r="H147" s="59"/>
      <c r="I147" s="60"/>
      <c r="J147" s="61"/>
      <c r="M147" s="113"/>
      <c r="O147" s="110"/>
      <c r="P147" s="110"/>
      <c r="Q147" s="110"/>
      <c r="R147" s="110"/>
      <c r="S147" s="110"/>
    </row>
    <row r="148" spans="1:7" ht="12.75">
      <c r="A148" s="184" t="s">
        <v>180</v>
      </c>
      <c r="B148" s="196">
        <f>E101</f>
        <v>0</v>
      </c>
      <c r="C148" s="197">
        <f>B148*$E$60</f>
        <v>0</v>
      </c>
      <c r="D148" s="196">
        <f>B148*$D$60</f>
        <v>0</v>
      </c>
      <c r="E148" s="196">
        <f>B148*$F$60</f>
        <v>0</v>
      </c>
      <c r="F148" s="196">
        <f>B148/(1-SUM($D$60:$F$60))</f>
        <v>0</v>
      </c>
      <c r="G148" s="196">
        <f>B148/(1-SUM($D$60:$E$60))</f>
        <v>0</v>
      </c>
    </row>
    <row r="149" spans="1:7" ht="12.75">
      <c r="A149" s="184" t="s">
        <v>181</v>
      </c>
      <c r="B149" s="196">
        <f>E102</f>
        <v>0</v>
      </c>
      <c r="C149" s="197">
        <f>B149*$E$60</f>
        <v>0</v>
      </c>
      <c r="D149" s="196">
        <f>B149*$D$60</f>
        <v>0</v>
      </c>
      <c r="E149" s="196">
        <f>B149*$F$60</f>
        <v>0</v>
      </c>
      <c r="F149" s="196">
        <f>B149/(1-SUM($D$60:$F$60))</f>
        <v>0</v>
      </c>
      <c r="G149" s="196">
        <f>B149/(1-SUM($D$60:$E$60))</f>
        <v>0</v>
      </c>
    </row>
    <row r="150" spans="1:7" ht="12.75">
      <c r="A150" s="184" t="s">
        <v>182</v>
      </c>
      <c r="B150" s="196">
        <f>E103</f>
        <v>0</v>
      </c>
      <c r="C150" s="197">
        <f>B150*$E$60</f>
        <v>0</v>
      </c>
      <c r="D150" s="196">
        <f>B150*$D$60</f>
        <v>0</v>
      </c>
      <c r="E150" s="196">
        <f>B150*$F$60</f>
        <v>0</v>
      </c>
      <c r="F150" s="196">
        <f>B150/(1-SUM($D$60:$F$60))</f>
        <v>0</v>
      </c>
      <c r="G150" s="196">
        <f>B150/(1-SUM($D$60:$E$60))</f>
        <v>0</v>
      </c>
    </row>
  </sheetData>
  <sheetProtection/>
  <mergeCells count="91">
    <mergeCell ref="A10:F10"/>
    <mergeCell ref="A2:G2"/>
    <mergeCell ref="A3:G3"/>
    <mergeCell ref="C11:C12"/>
    <mergeCell ref="A11:A13"/>
    <mergeCell ref="D11:E11"/>
    <mergeCell ref="F11:F12"/>
    <mergeCell ref="A105:G105"/>
    <mergeCell ref="A73:E73"/>
    <mergeCell ref="A19:F19"/>
    <mergeCell ref="B108:B109"/>
    <mergeCell ref="A63:G63"/>
    <mergeCell ref="A65:E65"/>
    <mergeCell ref="A97:E97"/>
    <mergeCell ref="B20:B21"/>
    <mergeCell ref="A28:F28"/>
    <mergeCell ref="A29:A31"/>
    <mergeCell ref="A134:G134"/>
    <mergeCell ref="A1:G1"/>
    <mergeCell ref="A20:A22"/>
    <mergeCell ref="C20:C21"/>
    <mergeCell ref="D20:E20"/>
    <mergeCell ref="F20:F21"/>
    <mergeCell ref="A5:G5"/>
    <mergeCell ref="C57:C58"/>
    <mergeCell ref="A7:G7"/>
    <mergeCell ref="B11:B12"/>
    <mergeCell ref="D126:D127"/>
    <mergeCell ref="E126:E127"/>
    <mergeCell ref="F126:F127"/>
    <mergeCell ref="G126:G127"/>
    <mergeCell ref="A66:A67"/>
    <mergeCell ref="A82:A83"/>
    <mergeCell ref="G108:G109"/>
    <mergeCell ref="B117:B118"/>
    <mergeCell ref="A74:A75"/>
    <mergeCell ref="A107:G107"/>
    <mergeCell ref="A125:G125"/>
    <mergeCell ref="D108:D109"/>
    <mergeCell ref="A89:E89"/>
    <mergeCell ref="A81:E81"/>
    <mergeCell ref="F108:F109"/>
    <mergeCell ref="A108:A110"/>
    <mergeCell ref="E108:E109"/>
    <mergeCell ref="A90:A91"/>
    <mergeCell ref="A98:A99"/>
    <mergeCell ref="C108:C109"/>
    <mergeCell ref="A117:A119"/>
    <mergeCell ref="C117:C118"/>
    <mergeCell ref="D117:D118"/>
    <mergeCell ref="E117:E118"/>
    <mergeCell ref="F117:F118"/>
    <mergeCell ref="G117:G118"/>
    <mergeCell ref="B29:B30"/>
    <mergeCell ref="C29:C30"/>
    <mergeCell ref="D29:E29"/>
    <mergeCell ref="B57:B58"/>
    <mergeCell ref="A55:G55"/>
    <mergeCell ref="D57:F57"/>
    <mergeCell ref="F47:F48"/>
    <mergeCell ref="F29:F30"/>
    <mergeCell ref="A37:F37"/>
    <mergeCell ref="A38:A40"/>
    <mergeCell ref="B38:B39"/>
    <mergeCell ref="C38:C39"/>
    <mergeCell ref="D38:E38"/>
    <mergeCell ref="F38:F39"/>
    <mergeCell ref="B135:B136"/>
    <mergeCell ref="C135:C136"/>
    <mergeCell ref="D135:D136"/>
    <mergeCell ref="E135:E136"/>
    <mergeCell ref="F135:F136"/>
    <mergeCell ref="A46:F46"/>
    <mergeCell ref="A47:A49"/>
    <mergeCell ref="B47:B48"/>
    <mergeCell ref="C47:C48"/>
    <mergeCell ref="D47:E47"/>
    <mergeCell ref="G135:G136"/>
    <mergeCell ref="A135:A137"/>
    <mergeCell ref="A126:A128"/>
    <mergeCell ref="B126:B127"/>
    <mergeCell ref="C126:C127"/>
    <mergeCell ref="A116:G116"/>
    <mergeCell ref="A143:G143"/>
    <mergeCell ref="A144:A146"/>
    <mergeCell ref="B144:B145"/>
    <mergeCell ref="C144:C145"/>
    <mergeCell ref="D144:D145"/>
    <mergeCell ref="E144:E145"/>
    <mergeCell ref="F144:F145"/>
    <mergeCell ref="G144:G14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4" r:id="rId1"/>
  <rowBreaks count="2" manualBreakCount="2">
    <brk id="62" max="5" man="1"/>
    <brk id="10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1">
    <tabColor rgb="FF00B050"/>
  </sheetPr>
  <dimension ref="A1:F61"/>
  <sheetViews>
    <sheetView showGridLines="0" tabSelected="1" view="pageBreakPreview" zoomScaleSheetLayoutView="100" workbookViewId="0" topLeftCell="A28">
      <selection activeCell="G49" sqref="G49"/>
    </sheetView>
  </sheetViews>
  <sheetFormatPr defaultColWidth="9.140625" defaultRowHeight="12.75"/>
  <cols>
    <col min="1" max="1" width="37.421875" style="82" customWidth="1"/>
    <col min="2" max="2" width="20.57421875" style="85" bestFit="1" customWidth="1"/>
    <col min="3" max="3" width="15.8515625" style="82" customWidth="1"/>
    <col min="4" max="4" width="19.421875" style="82" customWidth="1"/>
    <col min="5" max="5" width="14.28125" style="82" bestFit="1" customWidth="1"/>
    <col min="6" max="6" width="15.00390625" style="82" customWidth="1"/>
    <col min="7" max="7" width="14.00390625" style="82" bestFit="1" customWidth="1"/>
    <col min="8" max="8" width="13.00390625" style="82" customWidth="1"/>
    <col min="9" max="9" width="16.7109375" style="82" customWidth="1"/>
    <col min="10" max="10" width="15.28125" style="82" customWidth="1"/>
    <col min="11" max="16384" width="9.140625" style="82" customWidth="1"/>
  </cols>
  <sheetData>
    <row r="1" spans="1:4" ht="12.75">
      <c r="A1" s="245" t="str">
        <f>'D - sem insalubridade'!A1</f>
        <v>ANEXO XIV-A - PLANILHA DE FORMAÇÃO DE CUSTO</v>
      </c>
      <c r="B1" s="245"/>
      <c r="C1" s="245"/>
      <c r="D1" s="245"/>
    </row>
    <row r="2" spans="1:4" ht="12.75">
      <c r="A2" s="245" t="str">
        <f>'D - sem insalubridade'!A2:B2</f>
        <v>LOTE 01 A - ESCOLAS SEM INSALUBRIDADE</v>
      </c>
      <c r="B2" s="245"/>
      <c r="C2" s="352"/>
      <c r="D2" s="352"/>
    </row>
    <row r="3" spans="1:4" ht="12.75">
      <c r="A3" s="245" t="s">
        <v>110</v>
      </c>
      <c r="B3" s="245"/>
      <c r="C3" s="352"/>
      <c r="D3" s="352"/>
    </row>
    <row r="4" spans="1:4" ht="3" customHeight="1">
      <c r="A4" s="83"/>
      <c r="B4" s="83"/>
      <c r="C4" s="83"/>
      <c r="D4" s="83"/>
    </row>
    <row r="5" spans="1:4" s="84" customFormat="1" ht="12.75">
      <c r="A5" s="331" t="s">
        <v>141</v>
      </c>
      <c r="B5" s="331"/>
      <c r="C5" s="331"/>
      <c r="D5" s="331"/>
    </row>
    <row r="6" ht="2.25" customHeight="1"/>
    <row r="7" spans="1:4" ht="36" customHeight="1">
      <c r="A7" s="353" t="s">
        <v>212</v>
      </c>
      <c r="B7" s="353"/>
      <c r="C7" s="353"/>
      <c r="D7" s="353"/>
    </row>
    <row r="8" spans="1:4" ht="63" customHeight="1">
      <c r="A8" s="349" t="s">
        <v>92</v>
      </c>
      <c r="B8" s="349"/>
      <c r="C8" s="349"/>
      <c r="D8" s="349"/>
    </row>
    <row r="10" spans="1:3" ht="12.75">
      <c r="A10" s="62" t="s">
        <v>28</v>
      </c>
      <c r="B10" s="63"/>
      <c r="C10" s="118">
        <v>404</v>
      </c>
    </row>
    <row r="11" ht="6.75" customHeight="1"/>
    <row r="12" spans="1:4" ht="12.75">
      <c r="A12" s="343" t="str">
        <f>'D-C'!A11:I11</f>
        <v>FAIXA 01 - DE 17.201 A 22.828</v>
      </c>
      <c r="B12" s="344"/>
      <c r="C12" s="344"/>
      <c r="D12" s="344"/>
    </row>
    <row r="13" spans="1:4" s="85" customFormat="1" ht="36">
      <c r="A13" s="133" t="s">
        <v>27</v>
      </c>
      <c r="B13" s="130" t="s">
        <v>214</v>
      </c>
      <c r="C13" s="130" t="s">
        <v>215</v>
      </c>
      <c r="D13" s="130" t="s">
        <v>216</v>
      </c>
    </row>
    <row r="14" spans="1:5" ht="12.75">
      <c r="A14" s="203" t="s">
        <v>179</v>
      </c>
      <c r="B14" s="232">
        <v>800</v>
      </c>
      <c r="C14" s="204">
        <f>'D-I'!F111</f>
        <v>0</v>
      </c>
      <c r="D14" s="194">
        <f>'D-I'!G111</f>
        <v>0</v>
      </c>
      <c r="E14" s="95"/>
    </row>
    <row r="15" spans="1:5" ht="12.75">
      <c r="A15" s="203" t="s">
        <v>180</v>
      </c>
      <c r="B15" s="232">
        <v>13156</v>
      </c>
      <c r="C15" s="204">
        <f>'D-I'!F112</f>
        <v>0</v>
      </c>
      <c r="D15" s="194">
        <f>'D-I'!G112</f>
        <v>0</v>
      </c>
      <c r="E15" s="95"/>
    </row>
    <row r="16" spans="1:5" ht="12.75">
      <c r="A16" s="203" t="s">
        <v>181</v>
      </c>
      <c r="B16" s="232">
        <v>2654</v>
      </c>
      <c r="C16" s="204">
        <f>'D-I'!F113</f>
        <v>0</v>
      </c>
      <c r="D16" s="194">
        <f>'D-I'!G113</f>
        <v>0</v>
      </c>
      <c r="E16" s="95"/>
    </row>
    <row r="17" spans="1:5" ht="12.75">
      <c r="A17" s="203" t="s">
        <v>182</v>
      </c>
      <c r="B17" s="232">
        <v>6218</v>
      </c>
      <c r="C17" s="204">
        <f>'D-I'!F114</f>
        <v>0</v>
      </c>
      <c r="D17" s="194">
        <f>'D-I'!G114</f>
        <v>0</v>
      </c>
      <c r="E17" s="95"/>
    </row>
    <row r="18" spans="1:5" ht="12.75">
      <c r="A18" s="206" t="s">
        <v>213</v>
      </c>
      <c r="B18" s="233">
        <f>SUM(B14:B17)</f>
        <v>22828</v>
      </c>
      <c r="C18" s="205"/>
      <c r="D18" s="194"/>
      <c r="E18" s="95"/>
    </row>
    <row r="19" spans="1:5" ht="12.75">
      <c r="A19" s="346" t="s">
        <v>236</v>
      </c>
      <c r="B19" s="348"/>
      <c r="C19" s="363"/>
      <c r="D19" s="117"/>
      <c r="E19" s="95"/>
    </row>
    <row r="20" spans="2:6" ht="12.75">
      <c r="B20" s="234"/>
      <c r="F20" s="86"/>
    </row>
    <row r="21" spans="1:4" ht="12.75">
      <c r="A21" s="339" t="str">
        <f>'D-C'!A18:I18</f>
        <v>FAIXA 02 - DE 11.501 A 17.200</v>
      </c>
      <c r="B21" s="340"/>
      <c r="C21" s="340"/>
      <c r="D21" s="340"/>
    </row>
    <row r="22" spans="1:4" s="85" customFormat="1" ht="36">
      <c r="A22" s="149" t="s">
        <v>27</v>
      </c>
      <c r="B22" s="130" t="s">
        <v>214</v>
      </c>
      <c r="C22" s="130" t="s">
        <v>215</v>
      </c>
      <c r="D22" s="130" t="s">
        <v>216</v>
      </c>
    </row>
    <row r="23" spans="1:5" ht="12.75">
      <c r="A23" s="184" t="s">
        <v>179</v>
      </c>
      <c r="B23" s="235">
        <v>600</v>
      </c>
      <c r="C23" s="131">
        <f>'D-I'!F120</f>
        <v>0</v>
      </c>
      <c r="D23" s="194">
        <f>'D-I'!G120</f>
        <v>0</v>
      </c>
      <c r="E23" s="95"/>
    </row>
    <row r="24" spans="1:5" ht="12.75">
      <c r="A24" s="184" t="s">
        <v>180</v>
      </c>
      <c r="B24" s="235">
        <v>9914</v>
      </c>
      <c r="C24" s="131">
        <f>'D-I'!F121</f>
        <v>0</v>
      </c>
      <c r="D24" s="194">
        <f>'D-I'!G121</f>
        <v>0</v>
      </c>
      <c r="E24" s="95"/>
    </row>
    <row r="25" spans="1:5" ht="12.75">
      <c r="A25" s="184" t="s">
        <v>181</v>
      </c>
      <c r="B25" s="235">
        <v>2015</v>
      </c>
      <c r="C25" s="131">
        <f>'D-I'!F122</f>
        <v>0</v>
      </c>
      <c r="D25" s="194">
        <f>'D-I'!G122</f>
        <v>0</v>
      </c>
      <c r="E25" s="95"/>
    </row>
    <row r="26" spans="1:5" ht="12.75">
      <c r="A26" s="184" t="s">
        <v>182</v>
      </c>
      <c r="B26" s="235">
        <v>4673</v>
      </c>
      <c r="C26" s="131">
        <f>'D-I'!F123</f>
        <v>0</v>
      </c>
      <c r="D26" s="194">
        <f>'D-I'!G123</f>
        <v>0</v>
      </c>
      <c r="E26" s="95"/>
    </row>
    <row r="27" spans="1:5" ht="12.75">
      <c r="A27" s="206" t="s">
        <v>213</v>
      </c>
      <c r="B27" s="236">
        <f>SUM(B23:B26)</f>
        <v>17202</v>
      </c>
      <c r="C27" s="131"/>
      <c r="D27" s="194"/>
      <c r="E27" s="95"/>
    </row>
    <row r="28" spans="1:5" ht="12.75">
      <c r="A28" s="346" t="s">
        <v>236</v>
      </c>
      <c r="B28" s="348"/>
      <c r="C28" s="363"/>
      <c r="D28" s="117"/>
      <c r="E28" s="95"/>
    </row>
    <row r="29" spans="2:5" ht="12.75">
      <c r="B29" s="234"/>
      <c r="E29" s="95"/>
    </row>
    <row r="30" spans="1:6" ht="12.75">
      <c r="A30" s="350" t="str">
        <f>'D-C'!A25:I25</f>
        <v>FAIXA 03 - DE 5.801 A 11.500</v>
      </c>
      <c r="B30" s="351"/>
      <c r="C30" s="351"/>
      <c r="D30" s="351"/>
      <c r="F30" s="94"/>
    </row>
    <row r="31" spans="1:4" ht="36">
      <c r="A31" s="149" t="s">
        <v>27</v>
      </c>
      <c r="B31" s="130" t="s">
        <v>214</v>
      </c>
      <c r="C31" s="130" t="s">
        <v>215</v>
      </c>
      <c r="D31" s="130" t="s">
        <v>216</v>
      </c>
    </row>
    <row r="32" spans="1:4" s="85" customFormat="1" ht="12.75">
      <c r="A32" s="184" t="s">
        <v>179</v>
      </c>
      <c r="B32" s="235">
        <v>400</v>
      </c>
      <c r="C32" s="131">
        <f>'D-I'!F129</f>
        <v>0</v>
      </c>
      <c r="D32" s="194">
        <f>'D-I'!G129</f>
        <v>0</v>
      </c>
    </row>
    <row r="33" spans="1:5" ht="12.75">
      <c r="A33" s="184" t="s">
        <v>180</v>
      </c>
      <c r="B33" s="235">
        <v>6608</v>
      </c>
      <c r="C33" s="131">
        <f>'D-I'!F130</f>
        <v>0</v>
      </c>
      <c r="D33" s="194">
        <f>'D-I'!G130</f>
        <v>0</v>
      </c>
      <c r="E33" s="95"/>
    </row>
    <row r="34" spans="1:5" ht="12.75">
      <c r="A34" s="184" t="s">
        <v>181</v>
      </c>
      <c r="B34" s="235">
        <v>1347</v>
      </c>
      <c r="C34" s="131">
        <f>'D-I'!F131</f>
        <v>0</v>
      </c>
      <c r="D34" s="194">
        <f>'D-I'!G131</f>
        <v>0</v>
      </c>
      <c r="E34" s="95"/>
    </row>
    <row r="35" spans="1:5" ht="12.75">
      <c r="A35" s="184" t="s">
        <v>182</v>
      </c>
      <c r="B35" s="235">
        <v>3114</v>
      </c>
      <c r="C35" s="131">
        <f>'D-I'!F132</f>
        <v>0</v>
      </c>
      <c r="D35" s="194">
        <f>'D-I'!G132</f>
        <v>0</v>
      </c>
      <c r="E35" s="95"/>
    </row>
    <row r="36" spans="1:5" ht="12.75">
      <c r="A36" s="206" t="s">
        <v>213</v>
      </c>
      <c r="B36" s="236">
        <f>SUM(B32:B35)</f>
        <v>11469</v>
      </c>
      <c r="C36" s="131"/>
      <c r="D36" s="194"/>
      <c r="E36" s="95"/>
    </row>
    <row r="37" spans="1:5" ht="12.75">
      <c r="A37" s="346" t="s">
        <v>236</v>
      </c>
      <c r="B37" s="348"/>
      <c r="C37" s="363"/>
      <c r="D37" s="117"/>
      <c r="E37" s="95"/>
    </row>
    <row r="38" spans="2:5" ht="12.75">
      <c r="B38" s="234"/>
      <c r="E38" s="95"/>
    </row>
    <row r="39" spans="1:5" ht="12.75" customHeight="1">
      <c r="A39" s="335" t="str">
        <f>'D-C'!A32:I32</f>
        <v>FAIXA 04 - DE 2.401 A 5.800</v>
      </c>
      <c r="B39" s="336"/>
      <c r="C39" s="336"/>
      <c r="D39" s="336"/>
      <c r="E39" s="95"/>
    </row>
    <row r="40" spans="1:4" ht="36">
      <c r="A40" s="149" t="s">
        <v>27</v>
      </c>
      <c r="B40" s="130" t="s">
        <v>214</v>
      </c>
      <c r="C40" s="130" t="s">
        <v>215</v>
      </c>
      <c r="D40" s="130" t="s">
        <v>216</v>
      </c>
    </row>
    <row r="41" spans="1:4" ht="12.75">
      <c r="A41" s="184" t="s">
        <v>179</v>
      </c>
      <c r="B41" s="235">
        <v>200</v>
      </c>
      <c r="C41" s="131">
        <f>'D-I'!F138</f>
        <v>0</v>
      </c>
      <c r="D41" s="194">
        <f>'D-I'!G138</f>
        <v>0</v>
      </c>
    </row>
    <row r="42" spans="1:4" s="85" customFormat="1" ht="12.75">
      <c r="A42" s="184" t="s">
        <v>180</v>
      </c>
      <c r="B42" s="235">
        <v>3336</v>
      </c>
      <c r="C42" s="131">
        <f>'D-I'!F139</f>
        <v>0</v>
      </c>
      <c r="D42" s="194">
        <f>'D-I'!G139</f>
        <v>0</v>
      </c>
    </row>
    <row r="43" spans="1:5" ht="12.75">
      <c r="A43" s="184" t="s">
        <v>181</v>
      </c>
      <c r="B43" s="235">
        <v>691</v>
      </c>
      <c r="C43" s="131">
        <f>'D-I'!F140</f>
        <v>0</v>
      </c>
      <c r="D43" s="194">
        <f>'D-I'!G140</f>
        <v>0</v>
      </c>
      <c r="E43" s="95"/>
    </row>
    <row r="44" spans="1:5" ht="12.75">
      <c r="A44" s="184" t="s">
        <v>182</v>
      </c>
      <c r="B44" s="235">
        <v>1567</v>
      </c>
      <c r="C44" s="131">
        <f>'D-I'!F141</f>
        <v>0</v>
      </c>
      <c r="D44" s="194">
        <f>'D-I'!G141</f>
        <v>0</v>
      </c>
      <c r="E44" s="95"/>
    </row>
    <row r="45" spans="1:5" ht="12.75">
      <c r="A45" s="206" t="s">
        <v>213</v>
      </c>
      <c r="B45" s="236">
        <f>SUM(B41:B44)</f>
        <v>5794</v>
      </c>
      <c r="C45" s="131"/>
      <c r="D45" s="194"/>
      <c r="E45" s="95"/>
    </row>
    <row r="46" spans="1:5" ht="12.75">
      <c r="A46" s="346" t="s">
        <v>236</v>
      </c>
      <c r="B46" s="348"/>
      <c r="C46" s="363"/>
      <c r="D46" s="117"/>
      <c r="E46" s="95"/>
    </row>
    <row r="47" spans="2:5" ht="12.75">
      <c r="B47" s="234"/>
      <c r="E47" s="95"/>
    </row>
    <row r="48" spans="1:5" ht="12.75">
      <c r="A48" s="328" t="str">
        <f>'D-C'!A39:I39</f>
        <v>FAIXA 05 - DE 1 A 2.400</v>
      </c>
      <c r="B48" s="329"/>
      <c r="C48" s="329"/>
      <c r="D48" s="329"/>
      <c r="E48" s="95"/>
    </row>
    <row r="49" spans="1:5" ht="36">
      <c r="A49" s="149" t="s">
        <v>27</v>
      </c>
      <c r="B49" s="130" t="s">
        <v>214</v>
      </c>
      <c r="C49" s="130" t="s">
        <v>215</v>
      </c>
      <c r="D49" s="130" t="s">
        <v>216</v>
      </c>
      <c r="E49" s="95"/>
    </row>
    <row r="50" spans="1:4" ht="12.75">
      <c r="A50" s="184" t="s">
        <v>179</v>
      </c>
      <c r="B50" s="235">
        <v>80</v>
      </c>
      <c r="C50" s="131">
        <f>'D-I'!F147</f>
        <v>0</v>
      </c>
      <c r="D50" s="194">
        <f>'D-I'!G147</f>
        <v>0</v>
      </c>
    </row>
    <row r="51" spans="1:4" ht="12.75">
      <c r="A51" s="184" t="s">
        <v>180</v>
      </c>
      <c r="B51" s="235">
        <v>1373</v>
      </c>
      <c r="C51" s="131">
        <f>'D-I'!F148</f>
        <v>0</v>
      </c>
      <c r="D51" s="194">
        <f>'D-I'!G148</f>
        <v>0</v>
      </c>
    </row>
    <row r="52" spans="1:4" s="85" customFormat="1" ht="12.75">
      <c r="A52" s="184" t="s">
        <v>181</v>
      </c>
      <c r="B52" s="235">
        <v>301</v>
      </c>
      <c r="C52" s="131">
        <f>'D-I'!F149</f>
        <v>0</v>
      </c>
      <c r="D52" s="194">
        <f>'D-I'!G149</f>
        <v>0</v>
      </c>
    </row>
    <row r="53" spans="1:5" ht="12.75">
      <c r="A53" s="184" t="s">
        <v>182</v>
      </c>
      <c r="B53" s="235">
        <v>634</v>
      </c>
      <c r="C53" s="131">
        <f>'D-I'!F150</f>
        <v>0</v>
      </c>
      <c r="D53" s="194">
        <f>'D-I'!G150</f>
        <v>0</v>
      </c>
      <c r="E53" s="135"/>
    </row>
    <row r="54" spans="1:5" ht="12.75">
      <c r="A54" s="206" t="s">
        <v>213</v>
      </c>
      <c r="B54" s="236">
        <f>SUM(B50:B53)</f>
        <v>2388</v>
      </c>
      <c r="C54" s="131"/>
      <c r="D54" s="194"/>
      <c r="E54" s="135"/>
    </row>
    <row r="55" spans="1:5" ht="12.75">
      <c r="A55" s="346" t="s">
        <v>236</v>
      </c>
      <c r="B55" s="348"/>
      <c r="C55" s="363"/>
      <c r="D55" s="117"/>
      <c r="E55" s="95"/>
    </row>
    <row r="56" spans="1:5" ht="12.75">
      <c r="A56" s="239"/>
      <c r="B56" s="240"/>
      <c r="C56" s="240"/>
      <c r="D56" s="241"/>
      <c r="E56" s="135"/>
    </row>
    <row r="57" spans="1:5" ht="12.75" customHeight="1">
      <c r="A57" s="140"/>
      <c r="B57" s="140"/>
      <c r="C57" s="202"/>
      <c r="D57" s="140"/>
      <c r="E57" s="95"/>
    </row>
    <row r="58" spans="1:4" ht="12.75">
      <c r="A58" s="354" t="s">
        <v>150</v>
      </c>
      <c r="B58" s="354"/>
      <c r="C58" s="354"/>
      <c r="D58" s="354"/>
    </row>
    <row r="59" spans="1:4" s="134" customFormat="1" ht="12">
      <c r="A59" s="354" t="s">
        <v>129</v>
      </c>
      <c r="B59" s="354"/>
      <c r="C59" s="354"/>
      <c r="D59" s="354"/>
    </row>
    <row r="60" spans="1:4" s="134" customFormat="1" ht="12">
      <c r="A60" s="354" t="s">
        <v>130</v>
      </c>
      <c r="B60" s="354"/>
      <c r="C60" s="354"/>
      <c r="D60" s="354"/>
    </row>
    <row r="61" spans="1:4" s="134" customFormat="1" ht="28.5" customHeight="1">
      <c r="A61" s="354" t="s">
        <v>151</v>
      </c>
      <c r="B61" s="354"/>
      <c r="C61" s="354"/>
      <c r="D61" s="354"/>
    </row>
  </sheetData>
  <sheetProtection/>
  <mergeCells count="20">
    <mergeCell ref="A61:D61"/>
    <mergeCell ref="A58:D58"/>
    <mergeCell ref="A59:D59"/>
    <mergeCell ref="A60:D60"/>
    <mergeCell ref="A19:B19"/>
    <mergeCell ref="A28:B28"/>
    <mergeCell ref="A37:B37"/>
    <mergeCell ref="A46:B46"/>
    <mergeCell ref="A55:B55"/>
    <mergeCell ref="A1:D1"/>
    <mergeCell ref="A12:D12"/>
    <mergeCell ref="A21:D21"/>
    <mergeCell ref="A30:D30"/>
    <mergeCell ref="A3:D3"/>
    <mergeCell ref="A5:D5"/>
    <mergeCell ref="A7:D7"/>
    <mergeCell ref="A2:D2"/>
    <mergeCell ref="A48:D48"/>
    <mergeCell ref="A8:D8"/>
    <mergeCell ref="A39:D3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2">
    <tabColor rgb="FF00B050"/>
  </sheetPr>
  <dimension ref="A1:H67"/>
  <sheetViews>
    <sheetView showGridLines="0" zoomScaleSheetLayoutView="110" workbookViewId="0" topLeftCell="A1">
      <selection activeCell="A19" sqref="A19:C19"/>
    </sheetView>
  </sheetViews>
  <sheetFormatPr defaultColWidth="9.140625" defaultRowHeight="12.75"/>
  <cols>
    <col min="1" max="1" width="37.421875" style="82" customWidth="1"/>
    <col min="2" max="2" width="20.57421875" style="85" bestFit="1" customWidth="1"/>
    <col min="3" max="3" width="15.8515625" style="82" customWidth="1"/>
    <col min="4" max="4" width="19.421875" style="82" customWidth="1"/>
    <col min="5" max="5" width="16.57421875" style="82" customWidth="1"/>
    <col min="6" max="6" width="19.140625" style="82" customWidth="1"/>
    <col min="7" max="7" width="14.28125" style="82" bestFit="1" customWidth="1"/>
    <col min="8" max="8" width="15.00390625" style="82" customWidth="1"/>
    <col min="9" max="9" width="14.00390625" style="82" bestFit="1" customWidth="1"/>
    <col min="10" max="10" width="13.00390625" style="82" customWidth="1"/>
    <col min="11" max="11" width="16.7109375" style="82" customWidth="1"/>
    <col min="12" max="12" width="15.28125" style="82" customWidth="1"/>
    <col min="13" max="16384" width="9.140625" style="82" customWidth="1"/>
  </cols>
  <sheetData>
    <row r="1" spans="1:6" ht="12.75">
      <c r="A1" s="245" t="str">
        <f>'D - sem insalubridade'!A1</f>
        <v>ANEXO XIV-A - PLANILHA DE FORMAÇÃO DE CUSTO</v>
      </c>
      <c r="B1" s="245"/>
      <c r="C1" s="245"/>
      <c r="D1" s="245"/>
      <c r="E1" s="245"/>
      <c r="F1" s="245"/>
    </row>
    <row r="2" spans="1:6" ht="12.75">
      <c r="A2" s="245" t="str">
        <f>'D - sem insalubridade'!A2:B2</f>
        <v>LOTE 01 A - ESCOLAS SEM INSALUBRIDADE</v>
      </c>
      <c r="B2" s="245"/>
      <c r="C2" s="352"/>
      <c r="D2" s="352"/>
      <c r="E2" s="352"/>
      <c r="F2" s="352"/>
    </row>
    <row r="3" spans="1:6" ht="12.75">
      <c r="A3" s="245" t="s">
        <v>232</v>
      </c>
      <c r="B3" s="245"/>
      <c r="C3" s="352"/>
      <c r="D3" s="352"/>
      <c r="E3" s="352"/>
      <c r="F3" s="352"/>
    </row>
    <row r="4" spans="1:6" ht="3" customHeight="1">
      <c r="A4" s="83"/>
      <c r="B4" s="83"/>
      <c r="C4" s="83"/>
      <c r="D4" s="83"/>
      <c r="E4" s="83"/>
      <c r="F4" s="83"/>
    </row>
    <row r="5" spans="1:6" s="84" customFormat="1" ht="12.75">
      <c r="A5" s="331" t="s">
        <v>141</v>
      </c>
      <c r="B5" s="331"/>
      <c r="C5" s="331"/>
      <c r="D5" s="331"/>
      <c r="E5" s="331"/>
      <c r="F5" s="331"/>
    </row>
    <row r="6" ht="2.25" customHeight="1"/>
    <row r="7" spans="1:6" ht="36" customHeight="1">
      <c r="A7" s="362" t="s">
        <v>234</v>
      </c>
      <c r="B7" s="362"/>
      <c r="C7" s="362"/>
      <c r="D7" s="362"/>
      <c r="E7" s="362"/>
      <c r="F7" s="362"/>
    </row>
    <row r="8" spans="1:6" ht="63" customHeight="1">
      <c r="A8" s="349" t="s">
        <v>92</v>
      </c>
      <c r="B8" s="349"/>
      <c r="C8" s="349"/>
      <c r="D8" s="349"/>
      <c r="E8" s="349"/>
      <c r="F8" s="349"/>
    </row>
    <row r="9" ht="12.75">
      <c r="E9" s="25"/>
    </row>
    <row r="10" spans="1:3" ht="12.75">
      <c r="A10" s="62" t="s">
        <v>28</v>
      </c>
      <c r="B10" s="63"/>
      <c r="C10" s="118">
        <v>404</v>
      </c>
    </row>
    <row r="11" ht="6.75" customHeight="1"/>
    <row r="12" spans="1:6" ht="12.75">
      <c r="A12" s="343" t="s">
        <v>226</v>
      </c>
      <c r="B12" s="344"/>
      <c r="C12" s="344"/>
      <c r="D12" s="344"/>
      <c r="E12" s="344"/>
      <c r="F12" s="345"/>
    </row>
    <row r="13" spans="1:6" s="85" customFormat="1" ht="36">
      <c r="A13" s="149" t="s">
        <v>27</v>
      </c>
      <c r="B13" s="130" t="s">
        <v>214</v>
      </c>
      <c r="C13" s="130" t="s">
        <v>215</v>
      </c>
      <c r="D13" s="130" t="s">
        <v>216</v>
      </c>
      <c r="E13" s="130" t="s">
        <v>217</v>
      </c>
      <c r="F13" s="130" t="s">
        <v>218</v>
      </c>
    </row>
    <row r="14" spans="1:7" ht="12.75">
      <c r="A14" s="203" t="s">
        <v>179</v>
      </c>
      <c r="B14" s="232">
        <v>0</v>
      </c>
      <c r="C14" s="204">
        <f>'D-I'!F111</f>
        <v>0</v>
      </c>
      <c r="D14" s="194">
        <f>'D-I'!G111</f>
        <v>0</v>
      </c>
      <c r="E14" s="194">
        <f>B14*$C$10*C14</f>
        <v>0</v>
      </c>
      <c r="F14" s="132">
        <f>B14*$C$10*D14</f>
        <v>0</v>
      </c>
      <c r="G14" s="95"/>
    </row>
    <row r="15" spans="1:7" ht="12.75">
      <c r="A15" s="203" t="s">
        <v>180</v>
      </c>
      <c r="B15" s="232">
        <v>8084</v>
      </c>
      <c r="C15" s="204">
        <f>'D-I'!F112</f>
        <v>0</v>
      </c>
      <c r="D15" s="194">
        <f>'D-I'!G112</f>
        <v>0</v>
      </c>
      <c r="E15" s="194">
        <f>B15*$C$10*C15</f>
        <v>0</v>
      </c>
      <c r="F15" s="132">
        <f>B15*$C$10*D15</f>
        <v>0</v>
      </c>
      <c r="G15" s="95"/>
    </row>
    <row r="16" spans="1:7" ht="12.75">
      <c r="A16" s="203" t="s">
        <v>181</v>
      </c>
      <c r="B16" s="232">
        <v>2012</v>
      </c>
      <c r="C16" s="204">
        <f>'D-I'!F113</f>
        <v>0</v>
      </c>
      <c r="D16" s="194">
        <f>'D-I'!G113</f>
        <v>0</v>
      </c>
      <c r="E16" s="194">
        <f>B16*$C$10*C16</f>
        <v>0</v>
      </c>
      <c r="F16" s="132">
        <f>B16*$C$10*D16</f>
        <v>0</v>
      </c>
      <c r="G16" s="95"/>
    </row>
    <row r="17" spans="1:7" ht="12.75">
      <c r="A17" s="203" t="s">
        <v>182</v>
      </c>
      <c r="B17" s="232">
        <v>4284</v>
      </c>
      <c r="C17" s="204">
        <f>'D-I'!F114</f>
        <v>0</v>
      </c>
      <c r="D17" s="194">
        <f>'D-I'!G114</f>
        <v>0</v>
      </c>
      <c r="E17" s="194">
        <f>B17*$C$10*C17</f>
        <v>0</v>
      </c>
      <c r="F17" s="132">
        <f>B17*$C$10*D17</f>
        <v>0</v>
      </c>
      <c r="G17" s="95"/>
    </row>
    <row r="18" spans="1:7" ht="12.75">
      <c r="A18" s="206" t="s">
        <v>213</v>
      </c>
      <c r="B18" s="233">
        <f>SUM(B14:B17)</f>
        <v>14380</v>
      </c>
      <c r="C18" s="205"/>
      <c r="D18" s="194"/>
      <c r="E18" s="194"/>
      <c r="F18" s="132"/>
      <c r="G18" s="95"/>
    </row>
    <row r="19" spans="1:7" ht="12.75">
      <c r="A19" s="346" t="s">
        <v>219</v>
      </c>
      <c r="B19" s="347"/>
      <c r="C19" s="348"/>
      <c r="D19" s="117"/>
      <c r="E19" s="198">
        <f>SUM(E14:E17)</f>
        <v>0</v>
      </c>
      <c r="F19" s="198">
        <f>SUM(F14:F17)</f>
        <v>0</v>
      </c>
      <c r="G19" s="95"/>
    </row>
    <row r="20" spans="1:7" ht="12.75">
      <c r="A20" s="346" t="s">
        <v>220</v>
      </c>
      <c r="B20" s="347"/>
      <c r="C20" s="348"/>
      <c r="D20" s="117"/>
      <c r="E20" s="198">
        <f>SUM(E14:E17)</f>
        <v>0</v>
      </c>
      <c r="F20" s="198">
        <f>SUM(F14:F17)</f>
        <v>0</v>
      </c>
      <c r="G20" s="95"/>
    </row>
    <row r="21" spans="2:8" ht="12.75">
      <c r="B21" s="234"/>
      <c r="H21" s="86"/>
    </row>
    <row r="22" spans="1:6" ht="12.75">
      <c r="A22" s="339" t="s">
        <v>227</v>
      </c>
      <c r="B22" s="340"/>
      <c r="C22" s="340"/>
      <c r="D22" s="340"/>
      <c r="E22" s="340"/>
      <c r="F22" s="341"/>
    </row>
    <row r="23" spans="1:6" s="85" customFormat="1" ht="36">
      <c r="A23" s="149" t="s">
        <v>27</v>
      </c>
      <c r="B23" s="130" t="s">
        <v>214</v>
      </c>
      <c r="C23" s="130" t="s">
        <v>215</v>
      </c>
      <c r="D23" s="130" t="s">
        <v>216</v>
      </c>
      <c r="E23" s="130" t="s">
        <v>217</v>
      </c>
      <c r="F23" s="130" t="s">
        <v>218</v>
      </c>
    </row>
    <row r="24" spans="1:7" ht="12.75">
      <c r="A24" s="184" t="s">
        <v>179</v>
      </c>
      <c r="B24" s="235">
        <v>0</v>
      </c>
      <c r="C24" s="131">
        <f>'D-I'!F120</f>
        <v>0</v>
      </c>
      <c r="D24" s="194">
        <f>'D-I'!G120</f>
        <v>0</v>
      </c>
      <c r="E24" s="194">
        <f>B24*$C$10*C24</f>
        <v>0</v>
      </c>
      <c r="F24" s="132">
        <f>B24*$C$10*D24</f>
        <v>0</v>
      </c>
      <c r="G24" s="95"/>
    </row>
    <row r="25" spans="1:8" ht="12.75">
      <c r="A25" s="184" t="s">
        <v>180</v>
      </c>
      <c r="B25" s="235">
        <v>6093</v>
      </c>
      <c r="C25" s="131">
        <f>'D-I'!F121</f>
        <v>0</v>
      </c>
      <c r="D25" s="194">
        <f>'D-I'!G121</f>
        <v>0</v>
      </c>
      <c r="E25" s="194">
        <f>B25*$C$10*C25</f>
        <v>0</v>
      </c>
      <c r="F25" s="132">
        <f>B25*$C$10*D25</f>
        <v>0</v>
      </c>
      <c r="G25" s="95"/>
      <c r="H25" s="25" t="s">
        <v>231</v>
      </c>
    </row>
    <row r="26" spans="1:7" ht="12.75">
      <c r="A26" s="184" t="s">
        <v>181</v>
      </c>
      <c r="B26" s="235">
        <v>1527</v>
      </c>
      <c r="C26" s="131">
        <f>'D-I'!F122</f>
        <v>0</v>
      </c>
      <c r="D26" s="194">
        <f>'D-I'!G122</f>
        <v>0</v>
      </c>
      <c r="E26" s="194">
        <f>B26*$C$10*C26</f>
        <v>0</v>
      </c>
      <c r="F26" s="132">
        <f>B26*$C$10*D26</f>
        <v>0</v>
      </c>
      <c r="G26" s="95"/>
    </row>
    <row r="27" spans="1:7" ht="12.75">
      <c r="A27" s="184" t="s">
        <v>182</v>
      </c>
      <c r="B27" s="235">
        <v>3219</v>
      </c>
      <c r="C27" s="131">
        <f>'D-I'!F123</f>
        <v>0</v>
      </c>
      <c r="D27" s="194">
        <f>'D-I'!G123</f>
        <v>0</v>
      </c>
      <c r="E27" s="194">
        <f>B27*$C$10*C27</f>
        <v>0</v>
      </c>
      <c r="F27" s="132">
        <f>B27*$C$10*D27</f>
        <v>0</v>
      </c>
      <c r="G27" s="95"/>
    </row>
    <row r="28" spans="1:7" ht="12.75">
      <c r="A28" s="206" t="s">
        <v>213</v>
      </c>
      <c r="B28" s="236">
        <f>SUM(B24:B27)</f>
        <v>10839</v>
      </c>
      <c r="C28" s="131"/>
      <c r="D28" s="194"/>
      <c r="E28" s="194"/>
      <c r="F28" s="132"/>
      <c r="G28" s="95"/>
    </row>
    <row r="29" spans="1:7" ht="12.75">
      <c r="A29" s="346" t="s">
        <v>219</v>
      </c>
      <c r="B29" s="347"/>
      <c r="C29" s="348"/>
      <c r="D29" s="117"/>
      <c r="E29" s="198">
        <f>SUM(E24:E27)</f>
        <v>0</v>
      </c>
      <c r="F29" s="198">
        <f>SUM(F24:F27)</f>
        <v>0</v>
      </c>
      <c r="G29" s="95"/>
    </row>
    <row r="30" spans="1:7" ht="12.75">
      <c r="A30" s="346" t="s">
        <v>220</v>
      </c>
      <c r="B30" s="347"/>
      <c r="C30" s="348"/>
      <c r="D30" s="117"/>
      <c r="E30" s="198">
        <f>SUM(E24:E27)</f>
        <v>0</v>
      </c>
      <c r="F30" s="198">
        <f>SUM(F24:F27)</f>
        <v>0</v>
      </c>
      <c r="G30" s="95"/>
    </row>
    <row r="31" spans="2:7" ht="12.75">
      <c r="B31" s="234"/>
      <c r="G31" s="95"/>
    </row>
    <row r="32" spans="1:8" ht="12.75">
      <c r="A32" s="350" t="s">
        <v>228</v>
      </c>
      <c r="B32" s="351"/>
      <c r="C32" s="351"/>
      <c r="D32" s="351"/>
      <c r="E32" s="351"/>
      <c r="F32" s="361"/>
      <c r="H32" s="94"/>
    </row>
    <row r="33" spans="1:6" ht="36">
      <c r="A33" s="149" t="s">
        <v>27</v>
      </c>
      <c r="B33" s="130" t="s">
        <v>214</v>
      </c>
      <c r="C33" s="130" t="s">
        <v>215</v>
      </c>
      <c r="D33" s="130" t="s">
        <v>216</v>
      </c>
      <c r="E33" s="130" t="s">
        <v>217</v>
      </c>
      <c r="F33" s="130" t="s">
        <v>218</v>
      </c>
    </row>
    <row r="34" spans="1:6" s="85" customFormat="1" ht="12.75">
      <c r="A34" s="184" t="s">
        <v>179</v>
      </c>
      <c r="B34" s="235">
        <v>0</v>
      </c>
      <c r="C34" s="131">
        <f>'D-I'!F129</f>
        <v>0</v>
      </c>
      <c r="D34" s="194">
        <f>'D-I'!G129</f>
        <v>0</v>
      </c>
      <c r="E34" s="194">
        <f>B34*$C$10*C34</f>
        <v>0</v>
      </c>
      <c r="F34" s="132">
        <f>B34*$C$10*D34</f>
        <v>0</v>
      </c>
    </row>
    <row r="35" spans="1:7" ht="12.75">
      <c r="A35" s="184" t="s">
        <v>180</v>
      </c>
      <c r="B35" s="235">
        <v>4063</v>
      </c>
      <c r="C35" s="131">
        <f>'D-I'!F130</f>
        <v>0</v>
      </c>
      <c r="D35" s="194">
        <f>'D-I'!G130</f>
        <v>0</v>
      </c>
      <c r="E35" s="194">
        <f>B35*$C$10*C35</f>
        <v>0</v>
      </c>
      <c r="F35" s="132">
        <f>B35*$C$10*D35</f>
        <v>0</v>
      </c>
      <c r="G35" s="95"/>
    </row>
    <row r="36" spans="1:7" ht="12.75">
      <c r="A36" s="184" t="s">
        <v>181</v>
      </c>
      <c r="B36" s="235">
        <v>1021</v>
      </c>
      <c r="C36" s="131">
        <f>'D-I'!F131</f>
        <v>0</v>
      </c>
      <c r="D36" s="194">
        <f>'D-I'!G131</f>
        <v>0</v>
      </c>
      <c r="E36" s="194">
        <f>B36*$C$10*C36</f>
        <v>0</v>
      </c>
      <c r="F36" s="132">
        <f>B36*$C$10*D36</f>
        <v>0</v>
      </c>
      <c r="G36" s="95"/>
    </row>
    <row r="37" spans="1:7" ht="12.75">
      <c r="A37" s="184" t="s">
        <v>182</v>
      </c>
      <c r="B37" s="235">
        <v>2145</v>
      </c>
      <c r="C37" s="131">
        <f>'D-I'!F132</f>
        <v>0</v>
      </c>
      <c r="D37" s="194">
        <f>'D-I'!G132</f>
        <v>0</v>
      </c>
      <c r="E37" s="194">
        <f>B37*$C$10*C37</f>
        <v>0</v>
      </c>
      <c r="F37" s="132">
        <f>B37*$C$10*D37</f>
        <v>0</v>
      </c>
      <c r="G37" s="95"/>
    </row>
    <row r="38" spans="1:7" ht="12.75">
      <c r="A38" s="206" t="s">
        <v>213</v>
      </c>
      <c r="B38" s="236">
        <f>SUM(B34:B37)</f>
        <v>7229</v>
      </c>
      <c r="C38" s="131"/>
      <c r="D38" s="194"/>
      <c r="E38" s="194"/>
      <c r="F38" s="132"/>
      <c r="G38" s="95"/>
    </row>
    <row r="39" spans="1:7" ht="12.75">
      <c r="A39" s="346" t="s">
        <v>219</v>
      </c>
      <c r="B39" s="347"/>
      <c r="C39" s="348"/>
      <c r="D39" s="117"/>
      <c r="E39" s="198">
        <f>SUM(E34:E37)</f>
        <v>0</v>
      </c>
      <c r="F39" s="198">
        <f>SUM(F34:F37)</f>
        <v>0</v>
      </c>
      <c r="G39" s="95"/>
    </row>
    <row r="40" spans="1:7" ht="12.75">
      <c r="A40" s="346" t="s">
        <v>220</v>
      </c>
      <c r="B40" s="347"/>
      <c r="C40" s="348"/>
      <c r="D40" s="117"/>
      <c r="E40" s="198">
        <f>SUM(E34:E37)</f>
        <v>0</v>
      </c>
      <c r="F40" s="198">
        <f>SUM(F34:F37)</f>
        <v>0</v>
      </c>
      <c r="G40" s="95"/>
    </row>
    <row r="41" spans="2:7" ht="12.75">
      <c r="B41" s="234"/>
      <c r="G41" s="95"/>
    </row>
    <row r="42" spans="1:7" ht="12.75" customHeight="1">
      <c r="A42" s="335" t="s">
        <v>229</v>
      </c>
      <c r="B42" s="336"/>
      <c r="C42" s="336"/>
      <c r="D42" s="336"/>
      <c r="E42" s="336"/>
      <c r="F42" s="337"/>
      <c r="G42" s="95"/>
    </row>
    <row r="43" spans="1:6" ht="36">
      <c r="A43" s="149" t="s">
        <v>27</v>
      </c>
      <c r="B43" s="130" t="s">
        <v>214</v>
      </c>
      <c r="C43" s="130" t="s">
        <v>215</v>
      </c>
      <c r="D43" s="130" t="s">
        <v>216</v>
      </c>
      <c r="E43" s="130" t="s">
        <v>217</v>
      </c>
      <c r="F43" s="130" t="s">
        <v>218</v>
      </c>
    </row>
    <row r="44" spans="1:6" ht="12.75">
      <c r="A44" s="184" t="s">
        <v>179</v>
      </c>
      <c r="B44" s="235">
        <v>0</v>
      </c>
      <c r="C44" s="131">
        <f>'D-I'!F138</f>
        <v>0</v>
      </c>
      <c r="D44" s="194">
        <f>'D-I'!G138</f>
        <v>0</v>
      </c>
      <c r="E44" s="194">
        <f>B44*$C$10*C44</f>
        <v>0</v>
      </c>
      <c r="F44" s="132">
        <f>B44*$C$10*D44</f>
        <v>0</v>
      </c>
    </row>
    <row r="45" spans="1:6" s="85" customFormat="1" ht="12.75">
      <c r="A45" s="184" t="s">
        <v>180</v>
      </c>
      <c r="B45" s="235">
        <v>2052</v>
      </c>
      <c r="C45" s="131">
        <f>'D-I'!F139</f>
        <v>0</v>
      </c>
      <c r="D45" s="194">
        <f>'D-I'!G139</f>
        <v>0</v>
      </c>
      <c r="E45" s="194">
        <f>B45*$C$10*C45</f>
        <v>0</v>
      </c>
      <c r="F45" s="132">
        <f>B45*$C$10*D45</f>
        <v>0</v>
      </c>
    </row>
    <row r="46" spans="1:7" ht="12.75">
      <c r="A46" s="184" t="s">
        <v>181</v>
      </c>
      <c r="B46" s="235">
        <v>524</v>
      </c>
      <c r="C46" s="131">
        <f>'D-I'!F140</f>
        <v>0</v>
      </c>
      <c r="D46" s="194">
        <f>'D-I'!G140</f>
        <v>0</v>
      </c>
      <c r="E46" s="194">
        <f>B46*$C$10*C46</f>
        <v>0</v>
      </c>
      <c r="F46" s="132">
        <f>B46*$C$10*D46</f>
        <v>0</v>
      </c>
      <c r="G46" s="95"/>
    </row>
    <row r="47" spans="1:7" ht="12.75">
      <c r="A47" s="184" t="s">
        <v>182</v>
      </c>
      <c r="B47" s="235">
        <v>1079</v>
      </c>
      <c r="C47" s="131">
        <f>'D-I'!F141</f>
        <v>0</v>
      </c>
      <c r="D47" s="194">
        <f>'D-I'!G141</f>
        <v>0</v>
      </c>
      <c r="E47" s="194">
        <f>B47*$C$10*C47</f>
        <v>0</v>
      </c>
      <c r="F47" s="132">
        <f>B47*$C$10*D47</f>
        <v>0</v>
      </c>
      <c r="G47" s="95"/>
    </row>
    <row r="48" spans="1:7" ht="12.75">
      <c r="A48" s="206" t="s">
        <v>213</v>
      </c>
      <c r="B48" s="236">
        <f>SUM(B44:B47)</f>
        <v>3655</v>
      </c>
      <c r="C48" s="131"/>
      <c r="D48" s="194"/>
      <c r="E48" s="194"/>
      <c r="F48" s="132"/>
      <c r="G48" s="95"/>
    </row>
    <row r="49" spans="1:7" ht="12.75">
      <c r="A49" s="346" t="s">
        <v>219</v>
      </c>
      <c r="B49" s="347"/>
      <c r="C49" s="348"/>
      <c r="D49" s="117"/>
      <c r="E49" s="198">
        <f>SUM(E44:E47)</f>
        <v>0</v>
      </c>
      <c r="F49" s="198">
        <f>SUM(F44:F47)</f>
        <v>0</v>
      </c>
      <c r="G49" s="95"/>
    </row>
    <row r="50" spans="1:7" ht="12.75">
      <c r="A50" s="346" t="s">
        <v>220</v>
      </c>
      <c r="B50" s="347"/>
      <c r="C50" s="348"/>
      <c r="D50" s="117"/>
      <c r="E50" s="198">
        <f>SUM(E44:E47)</f>
        <v>0</v>
      </c>
      <c r="F50" s="198">
        <f>SUM(F44:F47)</f>
        <v>0</v>
      </c>
      <c r="G50" s="95"/>
    </row>
    <row r="51" spans="2:7" ht="12.75">
      <c r="B51" s="234"/>
      <c r="G51" s="95"/>
    </row>
    <row r="52" spans="1:7" ht="12.75">
      <c r="A52" s="328" t="s">
        <v>230</v>
      </c>
      <c r="B52" s="329"/>
      <c r="C52" s="329"/>
      <c r="D52" s="329"/>
      <c r="E52" s="329"/>
      <c r="F52" s="330"/>
      <c r="G52" s="95"/>
    </row>
    <row r="53" spans="1:7" ht="36">
      <c r="A53" s="149" t="s">
        <v>27</v>
      </c>
      <c r="B53" s="130" t="s">
        <v>214</v>
      </c>
      <c r="C53" s="130" t="s">
        <v>215</v>
      </c>
      <c r="D53" s="130" t="s">
        <v>216</v>
      </c>
      <c r="E53" s="130" t="s">
        <v>217</v>
      </c>
      <c r="F53" s="130" t="s">
        <v>218</v>
      </c>
      <c r="G53" s="95"/>
    </row>
    <row r="54" spans="1:6" ht="12.75">
      <c r="A54" s="184" t="s">
        <v>179</v>
      </c>
      <c r="B54" s="235">
        <v>0</v>
      </c>
      <c r="C54" s="131">
        <f>'D-I'!F147</f>
        <v>0</v>
      </c>
      <c r="D54" s="194">
        <f>'D-I'!G147</f>
        <v>0</v>
      </c>
      <c r="E54" s="194">
        <f>B54*$C$10*C54</f>
        <v>0</v>
      </c>
      <c r="F54" s="132">
        <f>B54*$C$10*D54</f>
        <v>0</v>
      </c>
    </row>
    <row r="55" spans="1:6" ht="12.75">
      <c r="A55" s="184" t="s">
        <v>180</v>
      </c>
      <c r="B55" s="235">
        <v>847</v>
      </c>
      <c r="C55" s="131">
        <f>'D-I'!F148</f>
        <v>0</v>
      </c>
      <c r="D55" s="194">
        <f>'D-I'!G148</f>
        <v>0</v>
      </c>
      <c r="E55" s="194">
        <f>B55*$C$10*C55</f>
        <v>0</v>
      </c>
      <c r="F55" s="132">
        <f>B55*$C$10*D55</f>
        <v>0</v>
      </c>
    </row>
    <row r="56" spans="1:6" s="85" customFormat="1" ht="12.75">
      <c r="A56" s="184" t="s">
        <v>181</v>
      </c>
      <c r="B56" s="235">
        <v>229</v>
      </c>
      <c r="C56" s="131">
        <f>'D-I'!F149</f>
        <v>0</v>
      </c>
      <c r="D56" s="194">
        <f>'D-I'!G149</f>
        <v>0</v>
      </c>
      <c r="E56" s="194">
        <f>B56*$C$10*C56</f>
        <v>0</v>
      </c>
      <c r="F56" s="132">
        <f>B56*$C$10*D56</f>
        <v>0</v>
      </c>
    </row>
    <row r="57" spans="1:7" ht="12.75">
      <c r="A57" s="184" t="s">
        <v>182</v>
      </c>
      <c r="B57" s="235">
        <v>437</v>
      </c>
      <c r="C57" s="131">
        <f>'D-I'!F150</f>
        <v>0</v>
      </c>
      <c r="D57" s="194">
        <f>'D-I'!G150</f>
        <v>0</v>
      </c>
      <c r="E57" s="194">
        <f>B57*$C$10*C57</f>
        <v>0</v>
      </c>
      <c r="F57" s="132">
        <f>B57*$C$10*D57</f>
        <v>0</v>
      </c>
      <c r="G57" s="135"/>
    </row>
    <row r="58" spans="1:7" ht="12.75">
      <c r="A58" s="206" t="s">
        <v>213</v>
      </c>
      <c r="B58" s="236">
        <f>SUM(B54:B57)</f>
        <v>1513</v>
      </c>
      <c r="C58" s="131"/>
      <c r="D58" s="194"/>
      <c r="E58" s="194"/>
      <c r="F58" s="132"/>
      <c r="G58" s="135"/>
    </row>
    <row r="59" spans="1:7" ht="12.75">
      <c r="A59" s="346" t="s">
        <v>219</v>
      </c>
      <c r="B59" s="347"/>
      <c r="C59" s="348"/>
      <c r="D59" s="117"/>
      <c r="E59" s="198">
        <f>SUM(E54:E57)</f>
        <v>0</v>
      </c>
      <c r="F59" s="198">
        <f>SUM(F54:F57)</f>
        <v>0</v>
      </c>
      <c r="G59" s="135"/>
    </row>
    <row r="60" spans="1:7" ht="12.75">
      <c r="A60" s="355" t="s">
        <v>220</v>
      </c>
      <c r="B60" s="356"/>
      <c r="C60" s="357"/>
      <c r="D60" s="238"/>
      <c r="E60" s="198">
        <f>SUM(E54:E57)</f>
        <v>0</v>
      </c>
      <c r="F60" s="198">
        <f>SUM(F54:F57)</f>
        <v>0</v>
      </c>
      <c r="G60" s="135"/>
    </row>
    <row r="61" spans="1:7" ht="12.75">
      <c r="A61" s="239"/>
      <c r="B61" s="240"/>
      <c r="C61" s="240"/>
      <c r="D61" s="241"/>
      <c r="E61" s="242"/>
      <c r="F61" s="237"/>
      <c r="G61" s="135"/>
    </row>
    <row r="62" spans="1:7" ht="12.75" customHeight="1">
      <c r="A62" s="358" t="s">
        <v>146</v>
      </c>
      <c r="B62" s="358"/>
      <c r="C62" s="358"/>
      <c r="D62" s="358"/>
      <c r="E62" s="359"/>
      <c r="F62" s="360"/>
      <c r="G62" s="95"/>
    </row>
    <row r="63" spans="1:7" ht="12.75" customHeight="1">
      <c r="A63" s="140"/>
      <c r="B63" s="140"/>
      <c r="C63" s="202"/>
      <c r="D63" s="140"/>
      <c r="E63" s="140"/>
      <c r="F63" s="141"/>
      <c r="G63" s="95"/>
    </row>
    <row r="64" spans="1:6" ht="12.75">
      <c r="A64" s="354" t="s">
        <v>150</v>
      </c>
      <c r="B64" s="354"/>
      <c r="C64" s="354"/>
      <c r="D64" s="354"/>
      <c r="E64" s="354"/>
      <c r="F64" s="354"/>
    </row>
    <row r="65" spans="1:6" s="134" customFormat="1" ht="12">
      <c r="A65" s="354" t="s">
        <v>129</v>
      </c>
      <c r="B65" s="354"/>
      <c r="C65" s="354"/>
      <c r="D65" s="354"/>
      <c r="E65" s="354"/>
      <c r="F65" s="354"/>
    </row>
    <row r="66" spans="1:6" s="134" customFormat="1" ht="12">
      <c r="A66" s="354" t="s">
        <v>130</v>
      </c>
      <c r="B66" s="354"/>
      <c r="C66" s="354"/>
      <c r="D66" s="354"/>
      <c r="E66" s="354"/>
      <c r="F66" s="354"/>
    </row>
    <row r="67" spans="1:6" s="134" customFormat="1" ht="28.5" customHeight="1">
      <c r="A67" s="354" t="s">
        <v>151</v>
      </c>
      <c r="B67" s="354"/>
      <c r="C67" s="354"/>
      <c r="D67" s="354"/>
      <c r="E67" s="354"/>
      <c r="F67" s="354"/>
    </row>
  </sheetData>
  <sheetProtection/>
  <mergeCells count="27">
    <mergeCell ref="A1:F1"/>
    <mergeCell ref="A2:F2"/>
    <mergeCell ref="A3:F3"/>
    <mergeCell ref="A5:F5"/>
    <mergeCell ref="A7:F7"/>
    <mergeCell ref="A8:F8"/>
    <mergeCell ref="A12:F12"/>
    <mergeCell ref="A19:C19"/>
    <mergeCell ref="A20:C20"/>
    <mergeCell ref="A22:F22"/>
    <mergeCell ref="A29:C29"/>
    <mergeCell ref="A30:C30"/>
    <mergeCell ref="A32:F32"/>
    <mergeCell ref="A39:C39"/>
    <mergeCell ref="A40:C40"/>
    <mergeCell ref="A42:F42"/>
    <mergeCell ref="A49:C49"/>
    <mergeCell ref="A50:C50"/>
    <mergeCell ref="A65:F65"/>
    <mergeCell ref="A66:F66"/>
    <mergeCell ref="A67:F67"/>
    <mergeCell ref="A52:F52"/>
    <mergeCell ref="A59:C59"/>
    <mergeCell ref="A60:C60"/>
    <mergeCell ref="A62:D62"/>
    <mergeCell ref="E62:F62"/>
    <mergeCell ref="A64:F64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view="pageBreakPreview" zoomScaleSheetLayoutView="100" zoomScalePageLayoutView="0" workbookViewId="0" topLeftCell="A14">
      <selection activeCell="J22" sqref="J22"/>
    </sheetView>
  </sheetViews>
  <sheetFormatPr defaultColWidth="9.140625" defaultRowHeight="12.75"/>
  <cols>
    <col min="1" max="1" width="2.00390625" style="164" customWidth="1"/>
    <col min="2" max="2" width="3.7109375" style="164" customWidth="1"/>
    <col min="3" max="3" width="39.140625" style="164" customWidth="1"/>
    <col min="4" max="5" width="15.7109375" style="164" customWidth="1"/>
    <col min="6" max="16384" width="9.140625" style="164" customWidth="1"/>
  </cols>
  <sheetData>
    <row r="1" spans="1:5" ht="25.5" customHeight="1">
      <c r="A1" s="253" t="str">
        <f>'D - sem insalubridade'!A1</f>
        <v>ANEXO XIV-A - PLANILHA DE FORMAÇÃO DE CUSTO</v>
      </c>
      <c r="B1" s="253"/>
      <c r="C1" s="253"/>
      <c r="D1" s="253"/>
      <c r="E1" s="253"/>
    </row>
    <row r="2" spans="1:5" ht="12.75">
      <c r="A2" s="253" t="str">
        <f>'D - sem insalubridade'!A2:B2</f>
        <v>LOTE 01 A - ESCOLAS SEM INSALUBRIDADE</v>
      </c>
      <c r="B2" s="253"/>
      <c r="C2" s="253"/>
      <c r="D2" s="253"/>
      <c r="E2" s="253"/>
    </row>
    <row r="3" spans="1:5" ht="12.75">
      <c r="A3" s="253" t="s">
        <v>153</v>
      </c>
      <c r="B3" s="253"/>
      <c r="C3" s="253"/>
      <c r="D3" s="253"/>
      <c r="E3" s="253"/>
    </row>
    <row r="4" spans="1:5" ht="9.75" customHeight="1">
      <c r="A4" s="208"/>
      <c r="B4" s="208"/>
      <c r="C4" s="208"/>
      <c r="D4" s="208"/>
      <c r="E4" s="208"/>
    </row>
    <row r="5" spans="1:5" ht="12.75">
      <c r="A5" s="254" t="s">
        <v>0</v>
      </c>
      <c r="B5" s="254"/>
      <c r="C5" s="254"/>
      <c r="D5" s="254"/>
      <c r="E5" s="254"/>
    </row>
    <row r="6" spans="1:5" ht="16.5" customHeight="1">
      <c r="A6" s="255" t="s">
        <v>55</v>
      </c>
      <c r="B6" s="255"/>
      <c r="C6" s="255"/>
      <c r="D6" s="254" t="s">
        <v>1</v>
      </c>
      <c r="E6" s="254"/>
    </row>
    <row r="7" spans="1:5" ht="15.75" customHeight="1">
      <c r="A7" s="255"/>
      <c r="B7" s="255"/>
      <c r="C7" s="255"/>
      <c r="D7" s="158" t="s">
        <v>49</v>
      </c>
      <c r="E7" s="213" t="s">
        <v>53</v>
      </c>
    </row>
    <row r="8" spans="1:5" ht="15.75" customHeight="1">
      <c r="A8" s="255"/>
      <c r="B8" s="255"/>
      <c r="C8" s="255"/>
      <c r="D8" s="158" t="s">
        <v>52</v>
      </c>
      <c r="E8" s="213" t="s">
        <v>54</v>
      </c>
    </row>
    <row r="9" spans="1:5" ht="15.75" customHeight="1">
      <c r="A9" s="255"/>
      <c r="B9" s="255"/>
      <c r="C9" s="255"/>
      <c r="D9" s="158" t="s">
        <v>50</v>
      </c>
      <c r="E9" s="213" t="s">
        <v>51</v>
      </c>
    </row>
    <row r="10" spans="1:5" ht="18" customHeight="1">
      <c r="A10" s="255"/>
      <c r="B10" s="255"/>
      <c r="C10" s="255"/>
      <c r="D10" s="254" t="s">
        <v>2</v>
      </c>
      <c r="E10" s="254"/>
    </row>
    <row r="11" spans="1:5" ht="18" customHeight="1">
      <c r="A11" s="256" t="s">
        <v>3</v>
      </c>
      <c r="B11" s="257"/>
      <c r="C11" s="257"/>
      <c r="D11" s="257"/>
      <c r="E11" s="258"/>
    </row>
    <row r="12" spans="1:5" ht="18" customHeight="1">
      <c r="A12" s="214"/>
      <c r="B12" s="161" t="s">
        <v>4</v>
      </c>
      <c r="C12" s="162"/>
      <c r="D12" s="163">
        <v>0</v>
      </c>
      <c r="E12" s="215"/>
    </row>
    <row r="13" spans="1:5" ht="18" customHeight="1">
      <c r="A13" s="259" t="s">
        <v>5</v>
      </c>
      <c r="B13" s="260"/>
      <c r="C13" s="260"/>
      <c r="D13" s="260"/>
      <c r="E13" s="261"/>
    </row>
    <row r="14" spans="1:5" ht="18" customHeight="1">
      <c r="A14" s="216"/>
      <c r="B14" s="161"/>
      <c r="C14" s="161" t="s">
        <v>6</v>
      </c>
      <c r="D14" s="166">
        <v>0</v>
      </c>
      <c r="E14" s="218"/>
    </row>
    <row r="15" spans="1:5" ht="18" customHeight="1">
      <c r="A15" s="259" t="s">
        <v>7</v>
      </c>
      <c r="B15" s="260"/>
      <c r="C15" s="260"/>
      <c r="D15" s="260"/>
      <c r="E15" s="261"/>
    </row>
    <row r="16" spans="1:5" ht="18" customHeight="1">
      <c r="A16" s="216"/>
      <c r="B16" s="174"/>
      <c r="C16" s="165" t="s">
        <v>8</v>
      </c>
      <c r="D16" s="163">
        <v>0</v>
      </c>
      <c r="E16" s="217"/>
    </row>
    <row r="17" spans="1:5" ht="18" customHeight="1">
      <c r="A17" s="216"/>
      <c r="B17" s="174"/>
      <c r="C17" s="165" t="s">
        <v>9</v>
      </c>
      <c r="D17" s="163">
        <v>0</v>
      </c>
      <c r="E17" s="219"/>
    </row>
    <row r="18" spans="1:5" ht="18" customHeight="1">
      <c r="A18" s="216"/>
      <c r="B18" s="174"/>
      <c r="C18" s="165" t="s">
        <v>10</v>
      </c>
      <c r="D18" s="163">
        <v>0</v>
      </c>
      <c r="E18" s="218"/>
    </row>
    <row r="19" spans="1:5" ht="18" customHeight="1">
      <c r="A19" s="259" t="s">
        <v>11</v>
      </c>
      <c r="B19" s="260"/>
      <c r="C19" s="260"/>
      <c r="D19" s="260"/>
      <c r="E19" s="261"/>
    </row>
    <row r="20" spans="1:5" ht="18" customHeight="1">
      <c r="A20" s="220"/>
      <c r="B20" s="167"/>
      <c r="C20" s="168" t="s">
        <v>12</v>
      </c>
      <c r="D20" s="169">
        <v>0</v>
      </c>
      <c r="E20" s="217"/>
    </row>
    <row r="21" spans="1:5" ht="18" customHeight="1">
      <c r="A21" s="221"/>
      <c r="B21" s="170"/>
      <c r="C21" s="171" t="s">
        <v>13</v>
      </c>
      <c r="D21" s="169">
        <v>0</v>
      </c>
      <c r="E21" s="219"/>
    </row>
    <row r="22" spans="1:5" ht="18" customHeight="1">
      <c r="A22" s="269" t="s">
        <v>14</v>
      </c>
      <c r="B22" s="270"/>
      <c r="C22" s="271"/>
      <c r="D22" s="169">
        <v>0</v>
      </c>
      <c r="E22" s="219"/>
    </row>
    <row r="23" spans="1:5" ht="18" customHeight="1">
      <c r="A23" s="252" t="s">
        <v>66</v>
      </c>
      <c r="B23" s="252"/>
      <c r="C23" s="252"/>
      <c r="D23" s="172">
        <v>0</v>
      </c>
      <c r="E23" s="222"/>
    </row>
    <row r="24" spans="1:5" ht="18" customHeight="1">
      <c r="A24" s="256" t="s">
        <v>15</v>
      </c>
      <c r="B24" s="257"/>
      <c r="C24" s="257"/>
      <c r="D24" s="257"/>
      <c r="E24" s="258"/>
    </row>
    <row r="25" spans="1:5" ht="18" customHeight="1">
      <c r="A25" s="259" t="s">
        <v>16</v>
      </c>
      <c r="B25" s="260"/>
      <c r="C25" s="260"/>
      <c r="D25" s="260"/>
      <c r="E25" s="261"/>
    </row>
    <row r="26" spans="1:7" ht="18" customHeight="1">
      <c r="A26" s="216"/>
      <c r="B26" s="174"/>
      <c r="C26" s="165" t="s">
        <v>17</v>
      </c>
      <c r="D26" s="200">
        <f aca="true" t="shared" si="0" ref="D26:D35">SUM(D17:D25)</f>
        <v>0</v>
      </c>
      <c r="E26" s="217"/>
      <c r="G26" s="175"/>
    </row>
    <row r="27" spans="1:7" ht="18" customHeight="1">
      <c r="A27" s="216"/>
      <c r="B27" s="174"/>
      <c r="C27" s="173" t="s">
        <v>111</v>
      </c>
      <c r="D27" s="200">
        <f>SUM(D18:D26)</f>
        <v>0</v>
      </c>
      <c r="E27" s="219"/>
      <c r="G27" s="175"/>
    </row>
    <row r="28" spans="1:7" ht="18" customHeight="1">
      <c r="A28" s="216"/>
      <c r="B28" s="174"/>
      <c r="C28" s="165" t="s">
        <v>18</v>
      </c>
      <c r="D28" s="200">
        <f>SUM(D19:D27)</f>
        <v>0</v>
      </c>
      <c r="E28" s="219"/>
      <c r="G28" s="175"/>
    </row>
    <row r="29" spans="1:7" ht="18" customHeight="1">
      <c r="A29" s="216"/>
      <c r="B29" s="174"/>
      <c r="C29" s="165" t="s">
        <v>19</v>
      </c>
      <c r="D29" s="200">
        <f t="shared" si="0"/>
        <v>0</v>
      </c>
      <c r="E29" s="219"/>
      <c r="G29" s="175"/>
    </row>
    <row r="30" spans="1:7" ht="18" customHeight="1">
      <c r="A30" s="216"/>
      <c r="B30" s="174"/>
      <c r="C30" s="173" t="s">
        <v>20</v>
      </c>
      <c r="D30" s="200">
        <f>SUM(D21:D29)</f>
        <v>0</v>
      </c>
      <c r="E30" s="223"/>
      <c r="G30" s="175"/>
    </row>
    <row r="31" spans="1:7" ht="18" customHeight="1">
      <c r="A31" s="216"/>
      <c r="B31" s="174"/>
      <c r="C31" s="165" t="s">
        <v>21</v>
      </c>
      <c r="D31" s="200">
        <f t="shared" si="0"/>
        <v>0</v>
      </c>
      <c r="E31" s="219"/>
      <c r="G31" s="175"/>
    </row>
    <row r="32" spans="1:7" ht="18" customHeight="1">
      <c r="A32" s="216"/>
      <c r="B32" s="174"/>
      <c r="C32" s="165" t="s">
        <v>22</v>
      </c>
      <c r="D32" s="200">
        <f t="shared" si="0"/>
        <v>0</v>
      </c>
      <c r="E32" s="219"/>
      <c r="G32" s="175"/>
    </row>
    <row r="33" spans="1:7" ht="18" customHeight="1">
      <c r="A33" s="216"/>
      <c r="B33" s="174"/>
      <c r="C33" s="165" t="s">
        <v>23</v>
      </c>
      <c r="D33" s="200">
        <f t="shared" si="0"/>
        <v>0</v>
      </c>
      <c r="E33" s="219"/>
      <c r="G33" s="175"/>
    </row>
    <row r="34" spans="1:5" ht="18" customHeight="1">
      <c r="A34" s="216"/>
      <c r="B34" s="174"/>
      <c r="C34" s="165" t="s">
        <v>24</v>
      </c>
      <c r="D34" s="200">
        <f t="shared" si="0"/>
        <v>0</v>
      </c>
      <c r="E34" s="219"/>
    </row>
    <row r="35" spans="1:5" ht="18" customHeight="1">
      <c r="A35" s="262" t="s">
        <v>67</v>
      </c>
      <c r="B35" s="262"/>
      <c r="C35" s="262"/>
      <c r="D35" s="159">
        <f t="shared" si="0"/>
        <v>0</v>
      </c>
      <c r="E35" s="224"/>
    </row>
    <row r="36" spans="1:5" ht="18" customHeight="1">
      <c r="A36" s="263" t="s">
        <v>68</v>
      </c>
      <c r="B36" s="264"/>
      <c r="C36" s="265"/>
      <c r="D36" s="160">
        <f>SUM(D35,D23)</f>
        <v>0</v>
      </c>
      <c r="E36" s="225"/>
    </row>
    <row r="37" spans="1:5" ht="33.75" customHeight="1">
      <c r="A37" s="266" t="s">
        <v>148</v>
      </c>
      <c r="B37" s="267"/>
      <c r="C37" s="267"/>
      <c r="D37" s="267"/>
      <c r="E37" s="268"/>
    </row>
  </sheetData>
  <sheetProtection/>
  <mergeCells count="18">
    <mergeCell ref="A24:E24"/>
    <mergeCell ref="A25:E25"/>
    <mergeCell ref="A35:C35"/>
    <mergeCell ref="A36:C36"/>
    <mergeCell ref="A37:E37"/>
    <mergeCell ref="A11:E11"/>
    <mergeCell ref="A13:E13"/>
    <mergeCell ref="A15:E15"/>
    <mergeCell ref="A19:E19"/>
    <mergeCell ref="A22:C22"/>
    <mergeCell ref="A23:C23"/>
    <mergeCell ref="A1:E1"/>
    <mergeCell ref="A2:E2"/>
    <mergeCell ref="A3:E3"/>
    <mergeCell ref="A5:E5"/>
    <mergeCell ref="A6:C10"/>
    <mergeCell ref="D6:E6"/>
    <mergeCell ref="D10:E10"/>
  </mergeCells>
  <printOptions horizontalCentered="1"/>
  <pageMargins left="0.5118110236220472" right="0.5118110236220472" top="0.5905511811023623" bottom="0.7874015748031497" header="0.1968503937007874" footer="0.31496062992125984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3">
    <tabColor rgb="FF00B050"/>
  </sheetPr>
  <dimension ref="A1:L43"/>
  <sheetViews>
    <sheetView showGridLines="0" view="pageBreakPreview" zoomScaleNormal="85" zoomScaleSheetLayoutView="100" workbookViewId="0" topLeftCell="A1">
      <selection activeCell="J22" sqref="J22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45" t="str">
        <f>'D - sem insalubridade'!A1</f>
        <v>ANEXO XIV-A - PLANILHA DE FORMAÇÃO DE CUSTO</v>
      </c>
      <c r="B1" s="245"/>
      <c r="C1" s="245"/>
      <c r="D1" s="245"/>
      <c r="E1" s="245"/>
    </row>
    <row r="2" spans="1:6" ht="12.75">
      <c r="A2" s="245" t="str">
        <f>'D - sem insalubridade'!A2:B2</f>
        <v>LOTE 01 A - ESCOLAS SEM INSALUBRIDADE</v>
      </c>
      <c r="B2" s="245"/>
      <c r="C2" s="245"/>
      <c r="D2" s="245"/>
      <c r="E2" s="245"/>
      <c r="F2" s="62"/>
    </row>
    <row r="3" spans="1:6" ht="12.75">
      <c r="A3" s="245" t="s">
        <v>154</v>
      </c>
      <c r="B3" s="245"/>
      <c r="C3" s="245"/>
      <c r="D3" s="245"/>
      <c r="E3" s="245"/>
      <c r="F3" s="62"/>
    </row>
    <row r="4" spans="1:6" ht="12.75" hidden="1">
      <c r="A4" s="63"/>
      <c r="B4" s="63"/>
      <c r="C4" s="63"/>
      <c r="D4" s="63"/>
      <c r="E4" s="63"/>
      <c r="F4" s="63"/>
    </row>
    <row r="5" spans="1:6" ht="12.75" hidden="1">
      <c r="A5" s="63"/>
      <c r="B5" s="63"/>
      <c r="C5" s="63"/>
      <c r="D5" s="63"/>
      <c r="E5" s="63"/>
      <c r="F5" s="63"/>
    </row>
    <row r="7" spans="1:5" ht="25.5" customHeight="1">
      <c r="A7" s="272" t="s">
        <v>0</v>
      </c>
      <c r="B7" s="272"/>
      <c r="C7" s="272"/>
      <c r="D7" s="272"/>
      <c r="E7" s="272"/>
    </row>
    <row r="8" spans="1:5" ht="16.5" customHeight="1">
      <c r="A8" s="273" t="s">
        <v>55</v>
      </c>
      <c r="B8" s="273"/>
      <c r="C8" s="273"/>
      <c r="D8" s="272" t="s">
        <v>1</v>
      </c>
      <c r="E8" s="272"/>
    </row>
    <row r="9" spans="1:5" ht="15.75" customHeight="1">
      <c r="A9" s="273"/>
      <c r="B9" s="273"/>
      <c r="C9" s="273"/>
      <c r="D9" s="126" t="s">
        <v>49</v>
      </c>
      <c r="E9" s="127" t="s">
        <v>135</v>
      </c>
    </row>
    <row r="10" spans="1:5" ht="15.75" customHeight="1">
      <c r="A10" s="273"/>
      <c r="B10" s="273"/>
      <c r="C10" s="273"/>
      <c r="D10" s="126" t="s">
        <v>52</v>
      </c>
      <c r="E10" s="127" t="s">
        <v>54</v>
      </c>
    </row>
    <row r="11" spans="1:5" ht="15.75" customHeight="1">
      <c r="A11" s="273"/>
      <c r="B11" s="273"/>
      <c r="C11" s="273"/>
      <c r="D11" s="126" t="s">
        <v>50</v>
      </c>
      <c r="E11" s="127" t="s">
        <v>51</v>
      </c>
    </row>
    <row r="12" spans="1:5" ht="18" customHeight="1">
      <c r="A12" s="273"/>
      <c r="B12" s="273"/>
      <c r="C12" s="273"/>
      <c r="D12" s="272" t="s">
        <v>2</v>
      </c>
      <c r="E12" s="272"/>
    </row>
    <row r="13" spans="1:5" ht="18" customHeight="1">
      <c r="A13" s="256" t="s">
        <v>3</v>
      </c>
      <c r="B13" s="257"/>
      <c r="C13" s="257"/>
      <c r="D13" s="257"/>
      <c r="E13" s="258"/>
    </row>
    <row r="14" spans="1:5" ht="18" customHeight="1">
      <c r="A14" s="226"/>
      <c r="B14" s="2" t="s">
        <v>4</v>
      </c>
      <c r="C14" s="13"/>
      <c r="D14" s="8">
        <v>0</v>
      </c>
      <c r="E14" s="65"/>
    </row>
    <row r="15" spans="1:5" ht="18" customHeight="1">
      <c r="A15" s="259" t="s">
        <v>5</v>
      </c>
      <c r="B15" s="260"/>
      <c r="C15" s="260"/>
      <c r="D15" s="260"/>
      <c r="E15" s="261"/>
    </row>
    <row r="16" spans="1:5" ht="18" customHeight="1">
      <c r="A16" s="227"/>
      <c r="B16" s="3"/>
      <c r="C16" s="4" t="s">
        <v>6</v>
      </c>
      <c r="D16" s="14">
        <v>0</v>
      </c>
      <c r="E16" s="69"/>
    </row>
    <row r="17" spans="1:5" ht="18" customHeight="1">
      <c r="A17" s="259" t="s">
        <v>7</v>
      </c>
      <c r="B17" s="260"/>
      <c r="C17" s="260"/>
      <c r="D17" s="260"/>
      <c r="E17" s="261"/>
    </row>
    <row r="18" spans="1:5" ht="18" customHeight="1">
      <c r="A18" s="227"/>
      <c r="B18" s="3"/>
      <c r="C18" s="4" t="s">
        <v>8</v>
      </c>
      <c r="D18" s="8">
        <v>0</v>
      </c>
      <c r="E18" s="69"/>
    </row>
    <row r="19" spans="1:5" ht="18" customHeight="1">
      <c r="A19" s="227"/>
      <c r="B19" s="3"/>
      <c r="C19" s="4" t="s">
        <v>9</v>
      </c>
      <c r="D19" s="8">
        <v>0</v>
      </c>
      <c r="E19" s="68"/>
    </row>
    <row r="20" spans="1:5" ht="18" customHeight="1">
      <c r="A20" s="227"/>
      <c r="B20" s="3"/>
      <c r="C20" s="4" t="s">
        <v>10</v>
      </c>
      <c r="D20" s="8">
        <v>0</v>
      </c>
      <c r="E20" s="231"/>
    </row>
    <row r="21" spans="1:5" ht="18" customHeight="1">
      <c r="A21" s="259" t="s">
        <v>11</v>
      </c>
      <c r="B21" s="260"/>
      <c r="C21" s="260"/>
      <c r="D21" s="260"/>
      <c r="E21" s="261"/>
    </row>
    <row r="22" spans="1:5" ht="18" customHeight="1">
      <c r="A22" s="151"/>
      <c r="B22" s="152"/>
      <c r="C22" s="153" t="s">
        <v>12</v>
      </c>
      <c r="D22" s="150">
        <v>0</v>
      </c>
      <c r="E22" s="69"/>
    </row>
    <row r="23" spans="1:5" ht="18" customHeight="1">
      <c r="A23" s="154"/>
      <c r="B23" s="155"/>
      <c r="C23" s="156" t="s">
        <v>13</v>
      </c>
      <c r="D23" s="150">
        <v>0</v>
      </c>
      <c r="E23" s="68"/>
    </row>
    <row r="24" spans="1:5" ht="18" customHeight="1">
      <c r="A24" s="154" t="s">
        <v>14</v>
      </c>
      <c r="B24" s="3"/>
      <c r="C24" s="156"/>
      <c r="D24" s="150">
        <v>0</v>
      </c>
      <c r="E24" s="68"/>
    </row>
    <row r="25" spans="1:11" ht="18" customHeight="1">
      <c r="A25" s="277" t="s">
        <v>66</v>
      </c>
      <c r="B25" s="277"/>
      <c r="C25" s="277"/>
      <c r="D25" s="172">
        <v>0</v>
      </c>
      <c r="E25" s="66"/>
      <c r="K25" s="23"/>
    </row>
    <row r="26" spans="1:5" ht="18" customHeight="1">
      <c r="A26" s="228" t="s">
        <v>15</v>
      </c>
      <c r="B26" s="207"/>
      <c r="C26" s="207"/>
      <c r="D26" s="207"/>
      <c r="E26" s="229"/>
    </row>
    <row r="27" spans="1:5" ht="18" customHeight="1">
      <c r="A27" s="259" t="s">
        <v>16</v>
      </c>
      <c r="B27" s="260"/>
      <c r="C27" s="260"/>
      <c r="D27" s="260"/>
      <c r="E27" s="261"/>
    </row>
    <row r="28" spans="1:12" ht="18" customHeight="1">
      <c r="A28" s="227"/>
      <c r="B28" s="3"/>
      <c r="C28" s="4" t="s">
        <v>17</v>
      </c>
      <c r="D28" s="196" t="s">
        <v>32</v>
      </c>
      <c r="E28" s="69"/>
      <c r="H28" s="49"/>
      <c r="L28" s="39"/>
    </row>
    <row r="29" spans="1:12" ht="18" customHeight="1">
      <c r="A29" s="227"/>
      <c r="B29" s="3"/>
      <c r="C29" s="88" t="s">
        <v>111</v>
      </c>
      <c r="D29" s="196" t="s">
        <v>32</v>
      </c>
      <c r="E29" s="68"/>
      <c r="H29" s="49"/>
      <c r="L29" s="39"/>
    </row>
    <row r="30" spans="1:12" ht="18" customHeight="1">
      <c r="A30" s="227"/>
      <c r="B30" s="3"/>
      <c r="C30" s="96" t="s">
        <v>18</v>
      </c>
      <c r="D30" s="196" t="s">
        <v>32</v>
      </c>
      <c r="E30" s="68"/>
      <c r="H30" s="49"/>
      <c r="L30" s="39"/>
    </row>
    <row r="31" spans="1:12" ht="18" customHeight="1">
      <c r="A31" s="227"/>
      <c r="B31" s="3"/>
      <c r="C31" s="96" t="s">
        <v>19</v>
      </c>
      <c r="D31" s="196" t="s">
        <v>32</v>
      </c>
      <c r="E31" s="68"/>
      <c r="H31" s="49"/>
      <c r="L31" s="39"/>
    </row>
    <row r="32" spans="1:12" s="44" customFormat="1" ht="18" customHeight="1">
      <c r="A32" s="230"/>
      <c r="B32" s="11"/>
      <c r="C32" s="88" t="s">
        <v>20</v>
      </c>
      <c r="D32" s="196" t="s">
        <v>32</v>
      </c>
      <c r="E32" s="89"/>
      <c r="H32" s="90"/>
      <c r="L32" s="91"/>
    </row>
    <row r="33" spans="1:12" ht="18" customHeight="1">
      <c r="A33" s="227"/>
      <c r="B33" s="3"/>
      <c r="C33" s="96" t="s">
        <v>21</v>
      </c>
      <c r="D33" s="196" t="s">
        <v>32</v>
      </c>
      <c r="E33" s="68"/>
      <c r="H33" s="49"/>
      <c r="L33" s="39"/>
    </row>
    <row r="34" spans="1:12" ht="18" customHeight="1">
      <c r="A34" s="227"/>
      <c r="B34" s="3"/>
      <c r="C34" s="96" t="s">
        <v>22</v>
      </c>
      <c r="D34" s="196" t="s">
        <v>32</v>
      </c>
      <c r="E34" s="68"/>
      <c r="H34" s="49"/>
      <c r="L34" s="39"/>
    </row>
    <row r="35" spans="1:12" ht="18" customHeight="1">
      <c r="A35" s="227"/>
      <c r="B35" s="3"/>
      <c r="C35" s="96" t="s">
        <v>23</v>
      </c>
      <c r="D35" s="196" t="s">
        <v>32</v>
      </c>
      <c r="E35" s="68"/>
      <c r="H35" s="49"/>
      <c r="L35" s="39"/>
    </row>
    <row r="36" spans="1:5" ht="18" customHeight="1">
      <c r="A36" s="227"/>
      <c r="B36" s="3"/>
      <c r="C36" s="4" t="s">
        <v>24</v>
      </c>
      <c r="D36" s="196" t="s">
        <v>32</v>
      </c>
      <c r="E36" s="68"/>
    </row>
    <row r="37" spans="1:5" ht="18" customHeight="1">
      <c r="A37" s="277" t="s">
        <v>67</v>
      </c>
      <c r="B37" s="277"/>
      <c r="C37" s="277"/>
      <c r="D37" s="46">
        <f>SUM(D28:D36)</f>
        <v>0</v>
      </c>
      <c r="E37" s="67"/>
    </row>
    <row r="38" spans="1:5" ht="18" customHeight="1">
      <c r="A38" s="278" t="s">
        <v>68</v>
      </c>
      <c r="B38" s="279"/>
      <c r="C38" s="280"/>
      <c r="D38" s="50">
        <f>SUM(D37,D25)</f>
        <v>0</v>
      </c>
      <c r="E38" s="66"/>
    </row>
    <row r="39" spans="1:6" ht="30.75" customHeight="1">
      <c r="A39" s="274" t="s">
        <v>145</v>
      </c>
      <c r="B39" s="275"/>
      <c r="C39" s="275"/>
      <c r="D39" s="275"/>
      <c r="E39" s="276"/>
      <c r="F39" s="48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sheetProtection/>
  <mergeCells count="16">
    <mergeCell ref="A21:E21"/>
    <mergeCell ref="A27:E27"/>
    <mergeCell ref="A39:E39"/>
    <mergeCell ref="A13:E13"/>
    <mergeCell ref="A25:C25"/>
    <mergeCell ref="A37:C37"/>
    <mergeCell ref="A38:C38"/>
    <mergeCell ref="A15:E15"/>
    <mergeCell ref="A17:E17"/>
    <mergeCell ref="A1:E1"/>
    <mergeCell ref="A2:E2"/>
    <mergeCell ref="A3:E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tabColor rgb="FF00B050"/>
  </sheetPr>
  <dimension ref="A1:E40"/>
  <sheetViews>
    <sheetView showGridLines="0" view="pageBreakPreview" zoomScaleNormal="85" zoomScaleSheetLayoutView="100" workbookViewId="0" topLeftCell="A1">
      <selection activeCell="J22" sqref="J22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84" t="str">
        <f>'D - sem insalubridade'!A1</f>
        <v>ANEXO XIV-A - PLANILHA DE FORMAÇÃO DE CUSTO</v>
      </c>
      <c r="B1" s="284"/>
      <c r="C1" s="284"/>
      <c r="D1" s="284"/>
    </row>
    <row r="2" spans="1:5" ht="12.75">
      <c r="A2" s="245" t="str">
        <f>'D - sem insalubridade'!A2:B2</f>
        <v>LOTE 01 A - ESCOLAS SEM INSALUBRIDADE</v>
      </c>
      <c r="B2" s="245"/>
      <c r="C2" s="245"/>
      <c r="D2" s="245"/>
      <c r="E2" s="62"/>
    </row>
    <row r="3" spans="1:5" ht="12.75">
      <c r="A3" s="245" t="s">
        <v>156</v>
      </c>
      <c r="B3" s="245"/>
      <c r="C3" s="245"/>
      <c r="D3" s="245"/>
      <c r="E3" s="62"/>
    </row>
    <row r="4" spans="1:5" ht="12.75">
      <c r="A4" s="63"/>
      <c r="B4" s="63"/>
      <c r="C4" s="63"/>
      <c r="D4" s="63"/>
      <c r="E4" s="63"/>
    </row>
    <row r="6" spans="1:4" ht="15.75">
      <c r="A6" s="285" t="s">
        <v>137</v>
      </c>
      <c r="B6" s="285"/>
      <c r="C6" s="285"/>
      <c r="D6" s="285"/>
    </row>
    <row r="7" spans="1:5" ht="21" customHeight="1">
      <c r="A7" s="285" t="s">
        <v>87</v>
      </c>
      <c r="B7" s="285"/>
      <c r="C7" s="285"/>
      <c r="D7" s="285"/>
      <c r="E7" s="51"/>
    </row>
    <row r="8" spans="1:5" ht="29.25" customHeight="1">
      <c r="A8" s="289" t="s">
        <v>29</v>
      </c>
      <c r="B8" s="289"/>
      <c r="C8" s="289"/>
      <c r="D8" s="92" t="s">
        <v>70</v>
      </c>
      <c r="E8" s="52"/>
    </row>
    <row r="9" spans="1:5" ht="32.25" customHeight="1">
      <c r="A9" s="289" t="s">
        <v>93</v>
      </c>
      <c r="B9" s="289"/>
      <c r="C9" s="289"/>
      <c r="D9" s="180"/>
      <c r="E9" s="52"/>
    </row>
    <row r="10" spans="1:5" ht="18" customHeight="1">
      <c r="A10" s="283" t="s">
        <v>165</v>
      </c>
      <c r="B10" s="283"/>
      <c r="C10" s="122" t="s">
        <v>31</v>
      </c>
      <c r="D10" s="122" t="s">
        <v>32</v>
      </c>
      <c r="E10" s="53"/>
    </row>
    <row r="11" spans="1:5" ht="18" customHeight="1">
      <c r="A11" s="5">
        <v>1</v>
      </c>
      <c r="B11" s="16" t="s">
        <v>33</v>
      </c>
      <c r="C11" s="17"/>
      <c r="D11" s="18"/>
      <c r="E11" s="54"/>
    </row>
    <row r="12" spans="1:5" ht="18" customHeight="1">
      <c r="A12" s="5">
        <v>2</v>
      </c>
      <c r="B12" s="16" t="s">
        <v>34</v>
      </c>
      <c r="C12" s="17"/>
      <c r="D12" s="18"/>
      <c r="E12" s="54"/>
    </row>
    <row r="13" spans="1:5" ht="18" customHeight="1">
      <c r="A13" s="5">
        <v>3</v>
      </c>
      <c r="B13" s="16" t="s">
        <v>35</v>
      </c>
      <c r="C13" s="17"/>
      <c r="D13" s="18"/>
      <c r="E13" s="54"/>
    </row>
    <row r="14" spans="1:5" ht="18" customHeight="1">
      <c r="A14" s="5">
        <v>4</v>
      </c>
      <c r="B14" s="16" t="s">
        <v>36</v>
      </c>
      <c r="C14" s="17"/>
      <c r="D14" s="18"/>
      <c r="E14" s="54"/>
    </row>
    <row r="15" spans="1:5" ht="18" customHeight="1">
      <c r="A15" s="5">
        <v>5</v>
      </c>
      <c r="B15" s="16" t="s">
        <v>37</v>
      </c>
      <c r="C15" s="17"/>
      <c r="D15" s="18"/>
      <c r="E15" s="54"/>
    </row>
    <row r="16" spans="1:5" ht="18" customHeight="1">
      <c r="A16" s="5">
        <v>6</v>
      </c>
      <c r="B16" s="16" t="s">
        <v>38</v>
      </c>
      <c r="C16" s="17"/>
      <c r="D16" s="18"/>
      <c r="E16" s="54"/>
    </row>
    <row r="17" spans="1:5" ht="18" customHeight="1">
      <c r="A17" s="5">
        <v>7</v>
      </c>
      <c r="B17" s="16" t="s">
        <v>39</v>
      </c>
      <c r="C17" s="17"/>
      <c r="D17" s="18"/>
      <c r="E17" s="54"/>
    </row>
    <row r="18" spans="1:5" ht="18" customHeight="1">
      <c r="A18" s="5">
        <v>8</v>
      </c>
      <c r="B18" s="16" t="s">
        <v>40</v>
      </c>
      <c r="C18" s="17"/>
      <c r="D18" s="18"/>
      <c r="E18" s="54"/>
    </row>
    <row r="19" spans="1:5" ht="18" customHeight="1">
      <c r="A19" s="283" t="s">
        <v>56</v>
      </c>
      <c r="B19" s="283"/>
      <c r="C19" s="123">
        <f>SUM(C11:C18)</f>
        <v>0</v>
      </c>
      <c r="D19" s="124">
        <f>SUM(D11:D18)</f>
        <v>0</v>
      </c>
      <c r="E19" s="55"/>
    </row>
    <row r="20" spans="1:5" ht="18" customHeight="1">
      <c r="A20" s="286" t="s">
        <v>166</v>
      </c>
      <c r="B20" s="287"/>
      <c r="C20" s="287"/>
      <c r="D20" s="288"/>
      <c r="E20" s="53"/>
    </row>
    <row r="21" spans="1:5" ht="18" customHeight="1">
      <c r="A21" s="9">
        <v>9</v>
      </c>
      <c r="B21" s="35" t="s">
        <v>41</v>
      </c>
      <c r="C21" s="36"/>
      <c r="D21" s="18"/>
      <c r="E21" s="54"/>
    </row>
    <row r="22" spans="1:5" ht="18" customHeight="1">
      <c r="A22" s="5">
        <v>10</v>
      </c>
      <c r="B22" s="16" t="s">
        <v>163</v>
      </c>
      <c r="C22" s="37"/>
      <c r="D22" s="18"/>
      <c r="E22" s="54"/>
    </row>
    <row r="23" spans="1:5" ht="18" customHeight="1">
      <c r="A23" s="9">
        <v>11</v>
      </c>
      <c r="B23" s="16" t="s">
        <v>42</v>
      </c>
      <c r="C23" s="19"/>
      <c r="D23" s="18"/>
      <c r="E23" s="54"/>
    </row>
    <row r="24" spans="1:5" ht="18" customHeight="1">
      <c r="A24" s="5">
        <v>12</v>
      </c>
      <c r="B24" s="16" t="s">
        <v>43</v>
      </c>
      <c r="C24" s="19"/>
      <c r="D24" s="18"/>
      <c r="E24" s="54"/>
    </row>
    <row r="25" spans="1:5" ht="18" customHeight="1">
      <c r="A25" s="9">
        <v>13</v>
      </c>
      <c r="B25" s="16" t="s">
        <v>164</v>
      </c>
      <c r="C25" s="19"/>
      <c r="D25" s="18"/>
      <c r="E25" s="54"/>
    </row>
    <row r="26" spans="1:5" ht="18" customHeight="1">
      <c r="A26" s="5">
        <v>14</v>
      </c>
      <c r="B26" s="16" t="s">
        <v>44</v>
      </c>
      <c r="C26" s="19"/>
      <c r="D26" s="18"/>
      <c r="E26" s="54"/>
    </row>
    <row r="27" spans="1:5" ht="18" customHeight="1">
      <c r="A27" s="9">
        <v>15</v>
      </c>
      <c r="B27" s="35" t="s">
        <v>45</v>
      </c>
      <c r="C27" s="36"/>
      <c r="D27" s="18"/>
      <c r="E27" s="54"/>
    </row>
    <row r="28" spans="1:5" ht="18" customHeight="1">
      <c r="A28" s="283" t="s">
        <v>57</v>
      </c>
      <c r="B28" s="283"/>
      <c r="C28" s="123">
        <f>SUM(C21:C27)</f>
        <v>0</v>
      </c>
      <c r="D28" s="124">
        <f>SUM(D21:D27)</f>
        <v>0</v>
      </c>
      <c r="E28" s="55"/>
    </row>
    <row r="29" spans="1:5" ht="18" customHeight="1">
      <c r="A29" s="286" t="s">
        <v>167</v>
      </c>
      <c r="B29" s="287"/>
      <c r="C29" s="287"/>
      <c r="D29" s="287"/>
      <c r="E29" s="53"/>
    </row>
    <row r="30" spans="1:5" ht="18" customHeight="1">
      <c r="A30" s="9">
        <v>16</v>
      </c>
      <c r="B30" s="16" t="s">
        <v>168</v>
      </c>
      <c r="C30" s="36"/>
      <c r="D30" s="18"/>
      <c r="E30" s="54"/>
    </row>
    <row r="31" spans="1:5" ht="18" customHeight="1">
      <c r="A31" s="9">
        <v>17</v>
      </c>
      <c r="B31" s="16" t="s">
        <v>169</v>
      </c>
      <c r="C31" s="19"/>
      <c r="D31" s="18"/>
      <c r="E31" s="54"/>
    </row>
    <row r="32" spans="1:5" ht="18" customHeight="1">
      <c r="A32" s="9">
        <v>18</v>
      </c>
      <c r="B32" s="16" t="s">
        <v>170</v>
      </c>
      <c r="C32" s="19"/>
      <c r="D32" s="18"/>
      <c r="E32" s="54"/>
    </row>
    <row r="33" spans="1:5" ht="18" customHeight="1">
      <c r="A33" s="9">
        <v>19</v>
      </c>
      <c r="B33" s="16" t="s">
        <v>171</v>
      </c>
      <c r="C33" s="19"/>
      <c r="D33" s="18"/>
      <c r="E33" s="54"/>
    </row>
    <row r="34" spans="1:5" ht="18" customHeight="1">
      <c r="A34" s="9">
        <v>20</v>
      </c>
      <c r="B34" s="16" t="s">
        <v>172</v>
      </c>
      <c r="C34" s="19"/>
      <c r="D34" s="18"/>
      <c r="E34" s="54"/>
    </row>
    <row r="35" spans="1:5" ht="18" customHeight="1">
      <c r="A35" s="9">
        <v>21</v>
      </c>
      <c r="B35" s="16" t="s">
        <v>173</v>
      </c>
      <c r="C35" s="19"/>
      <c r="D35" s="18"/>
      <c r="E35" s="54"/>
    </row>
    <row r="36" spans="1:5" ht="18" customHeight="1">
      <c r="A36" s="283" t="s">
        <v>58</v>
      </c>
      <c r="B36" s="283"/>
      <c r="C36" s="123">
        <f>SUM(C30:C35)</f>
        <v>0</v>
      </c>
      <c r="D36" s="124">
        <f>SUM(D30:D35)</f>
        <v>0</v>
      </c>
      <c r="E36" s="55"/>
    </row>
    <row r="37" spans="1:5" ht="18" customHeight="1">
      <c r="A37" s="286" t="s">
        <v>46</v>
      </c>
      <c r="B37" s="287"/>
      <c r="C37" s="287"/>
      <c r="D37" s="288"/>
      <c r="E37" s="53"/>
    </row>
    <row r="38" spans="1:5" ht="28.5" customHeight="1">
      <c r="A38" s="5">
        <v>22</v>
      </c>
      <c r="B38" s="20" t="s">
        <v>47</v>
      </c>
      <c r="C38" s="19"/>
      <c r="D38" s="18"/>
      <c r="E38" s="54"/>
    </row>
    <row r="39" spans="1:5" ht="18" customHeight="1">
      <c r="A39" s="283" t="s">
        <v>59</v>
      </c>
      <c r="B39" s="283"/>
      <c r="C39" s="123">
        <f>SUM(C33:C38)</f>
        <v>0</v>
      </c>
      <c r="D39" s="124">
        <f>D38</f>
        <v>0</v>
      </c>
      <c r="E39" s="55"/>
    </row>
    <row r="40" spans="1:5" ht="18" customHeight="1">
      <c r="A40" s="281" t="s">
        <v>48</v>
      </c>
      <c r="B40" s="282"/>
      <c r="C40" s="123"/>
      <c r="D40" s="125">
        <f>SUM(D39,D36,D28,D19)</f>
        <v>0</v>
      </c>
      <c r="E40" s="56"/>
    </row>
  </sheetData>
  <sheetProtection/>
  <mergeCells count="16">
    <mergeCell ref="A7:D7"/>
    <mergeCell ref="A10:B10"/>
    <mergeCell ref="A9:C9"/>
    <mergeCell ref="A8:C8"/>
    <mergeCell ref="A20:D20"/>
    <mergeCell ref="A29:D29"/>
    <mergeCell ref="A40:B40"/>
    <mergeCell ref="A2:D2"/>
    <mergeCell ref="A3:D3"/>
    <mergeCell ref="A36:B36"/>
    <mergeCell ref="A1:D1"/>
    <mergeCell ref="A6:D6"/>
    <mergeCell ref="A39:B39"/>
    <mergeCell ref="A19:B19"/>
    <mergeCell ref="A28:B28"/>
    <mergeCell ref="A37:D3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4">
    <tabColor rgb="FF00B050"/>
  </sheetPr>
  <dimension ref="A1:G40"/>
  <sheetViews>
    <sheetView showGridLines="0" view="pageBreakPreview" zoomScaleNormal="85" zoomScaleSheetLayoutView="100" workbookViewId="0" topLeftCell="A1">
      <selection activeCell="J22" sqref="J22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2.2812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84" t="str">
        <f>'D - sem insalubridade'!A1</f>
        <v>ANEXO XIV-A - PLANILHA DE FORMAÇÃO DE CUSTO</v>
      </c>
      <c r="B1" s="284"/>
      <c r="C1" s="284"/>
      <c r="D1" s="284"/>
      <c r="F1" s="62"/>
    </row>
    <row r="2" spans="1:6" ht="12.75">
      <c r="A2" s="245" t="str">
        <f>'D - sem insalubridade'!A2:B2</f>
        <v>LOTE 01 A - ESCOLAS SEM INSALUBRIDADE</v>
      </c>
      <c r="B2" s="245"/>
      <c r="C2" s="245"/>
      <c r="D2" s="245"/>
      <c r="E2" s="62"/>
      <c r="F2" s="62"/>
    </row>
    <row r="3" spans="1:6" ht="12.75">
      <c r="A3" s="245" t="s">
        <v>155</v>
      </c>
      <c r="B3" s="245"/>
      <c r="C3" s="245"/>
      <c r="D3" s="245"/>
      <c r="E3" s="62"/>
      <c r="F3" s="62"/>
    </row>
    <row r="4" spans="1:6" ht="12.75">
      <c r="A4" s="63"/>
      <c r="B4" s="63"/>
      <c r="C4" s="63"/>
      <c r="D4" s="63"/>
      <c r="E4" s="63"/>
      <c r="F4" s="62"/>
    </row>
    <row r="6" spans="1:4" ht="15.75">
      <c r="A6" s="285" t="s">
        <v>136</v>
      </c>
      <c r="B6" s="285"/>
      <c r="C6" s="285"/>
      <c r="D6" s="285"/>
    </row>
    <row r="7" spans="1:5" ht="21" customHeight="1">
      <c r="A7" s="285" t="s">
        <v>87</v>
      </c>
      <c r="B7" s="285"/>
      <c r="C7" s="285"/>
      <c r="D7" s="285"/>
      <c r="E7" s="51"/>
    </row>
    <row r="8" spans="1:5" ht="36" customHeight="1">
      <c r="A8" s="289" t="s">
        <v>29</v>
      </c>
      <c r="B8" s="289"/>
      <c r="C8" s="289"/>
      <c r="D8" s="92" t="s">
        <v>70</v>
      </c>
      <c r="E8" s="52"/>
    </row>
    <row r="9" spans="1:7" ht="32.25" customHeight="1">
      <c r="A9" s="289" t="s">
        <v>93</v>
      </c>
      <c r="B9" s="289"/>
      <c r="C9" s="289"/>
      <c r="D9" s="180"/>
      <c r="E9" s="52"/>
      <c r="G9" s="64"/>
    </row>
    <row r="10" spans="1:5" ht="18" customHeight="1">
      <c r="A10" s="290" t="s">
        <v>30</v>
      </c>
      <c r="B10" s="290"/>
      <c r="C10" s="144" t="s">
        <v>31</v>
      </c>
      <c r="D10" s="144" t="s">
        <v>32</v>
      </c>
      <c r="E10" s="53"/>
    </row>
    <row r="11" spans="1:5" ht="18" customHeight="1">
      <c r="A11" s="5">
        <v>1</v>
      </c>
      <c r="B11" s="16" t="s">
        <v>33</v>
      </c>
      <c r="C11" s="17"/>
      <c r="D11" s="18"/>
      <c r="E11" s="54"/>
    </row>
    <row r="12" spans="1:5" ht="18" customHeight="1">
      <c r="A12" s="5">
        <v>2</v>
      </c>
      <c r="B12" s="16" t="s">
        <v>34</v>
      </c>
      <c r="C12" s="17"/>
      <c r="D12" s="18"/>
      <c r="E12" s="54"/>
    </row>
    <row r="13" spans="1:5" ht="18" customHeight="1">
      <c r="A13" s="5">
        <v>3</v>
      </c>
      <c r="B13" s="16" t="s">
        <v>35</v>
      </c>
      <c r="C13" s="17"/>
      <c r="D13" s="18"/>
      <c r="E13" s="54"/>
    </row>
    <row r="14" spans="1:5" ht="18" customHeight="1">
      <c r="A14" s="5">
        <v>4</v>
      </c>
      <c r="B14" s="16" t="s">
        <v>36</v>
      </c>
      <c r="C14" s="17"/>
      <c r="D14" s="18"/>
      <c r="E14" s="54"/>
    </row>
    <row r="15" spans="1:5" ht="18" customHeight="1">
      <c r="A15" s="5">
        <v>5</v>
      </c>
      <c r="B15" s="16" t="s">
        <v>37</v>
      </c>
      <c r="C15" s="17"/>
      <c r="D15" s="18"/>
      <c r="E15" s="54"/>
    </row>
    <row r="16" spans="1:5" ht="18" customHeight="1">
      <c r="A16" s="5">
        <v>6</v>
      </c>
      <c r="B16" s="16" t="s">
        <v>38</v>
      </c>
      <c r="C16" s="17"/>
      <c r="D16" s="18"/>
      <c r="E16" s="54"/>
    </row>
    <row r="17" spans="1:5" ht="18" customHeight="1">
      <c r="A17" s="5">
        <v>7</v>
      </c>
      <c r="B17" s="16" t="s">
        <v>39</v>
      </c>
      <c r="C17" s="17"/>
      <c r="D17" s="18"/>
      <c r="E17" s="54"/>
    </row>
    <row r="18" spans="1:5" ht="18" customHeight="1">
      <c r="A18" s="5">
        <v>8</v>
      </c>
      <c r="B18" s="16" t="s">
        <v>40</v>
      </c>
      <c r="C18" s="17"/>
      <c r="D18" s="18"/>
      <c r="E18" s="54"/>
    </row>
    <row r="19" spans="1:5" ht="18" customHeight="1">
      <c r="A19" s="283" t="s">
        <v>56</v>
      </c>
      <c r="B19" s="283"/>
      <c r="C19" s="123">
        <f>SUM(C11:C18)</f>
        <v>0</v>
      </c>
      <c r="D19" s="124">
        <f>SUM(D11:D18)</f>
        <v>0</v>
      </c>
      <c r="E19" s="55"/>
    </row>
    <row r="20" spans="1:5" ht="18" customHeight="1">
      <c r="A20" s="286" t="s">
        <v>166</v>
      </c>
      <c r="B20" s="287"/>
      <c r="C20" s="287"/>
      <c r="D20" s="288"/>
      <c r="E20" s="53"/>
    </row>
    <row r="21" spans="1:5" ht="18" customHeight="1">
      <c r="A21" s="9">
        <v>9</v>
      </c>
      <c r="B21" s="35" t="s">
        <v>41</v>
      </c>
      <c r="C21" s="36"/>
      <c r="D21" s="18"/>
      <c r="E21" s="54"/>
    </row>
    <row r="22" spans="1:5" ht="18" customHeight="1">
      <c r="A22" s="5">
        <v>10</v>
      </c>
      <c r="B22" s="16" t="s">
        <v>163</v>
      </c>
      <c r="C22" s="37"/>
      <c r="D22" s="18"/>
      <c r="E22" s="54"/>
    </row>
    <row r="23" spans="1:5" ht="18" customHeight="1">
      <c r="A23" s="9">
        <v>11</v>
      </c>
      <c r="B23" s="16" t="s">
        <v>42</v>
      </c>
      <c r="C23" s="19"/>
      <c r="D23" s="18"/>
      <c r="E23" s="54"/>
    </row>
    <row r="24" spans="1:5" ht="18" customHeight="1">
      <c r="A24" s="5">
        <v>12</v>
      </c>
      <c r="B24" s="16" t="s">
        <v>43</v>
      </c>
      <c r="C24" s="19"/>
      <c r="D24" s="18"/>
      <c r="E24" s="54"/>
    </row>
    <row r="25" spans="1:5" ht="18" customHeight="1">
      <c r="A25" s="9">
        <v>13</v>
      </c>
      <c r="B25" s="16" t="s">
        <v>164</v>
      </c>
      <c r="C25" s="19"/>
      <c r="D25" s="18"/>
      <c r="E25" s="54"/>
    </row>
    <row r="26" spans="1:5" ht="18" customHeight="1">
      <c r="A26" s="5">
        <v>14</v>
      </c>
      <c r="B26" s="16" t="s">
        <v>44</v>
      </c>
      <c r="C26" s="19"/>
      <c r="D26" s="18"/>
      <c r="E26" s="54"/>
    </row>
    <row r="27" spans="1:5" ht="18" customHeight="1">
      <c r="A27" s="9">
        <v>15</v>
      </c>
      <c r="B27" s="35" t="s">
        <v>45</v>
      </c>
      <c r="C27" s="36"/>
      <c r="D27" s="18"/>
      <c r="E27" s="54"/>
    </row>
    <row r="28" spans="1:5" ht="18" customHeight="1">
      <c r="A28" s="283" t="s">
        <v>57</v>
      </c>
      <c r="B28" s="283"/>
      <c r="C28" s="123">
        <f>SUM(C21:C27)</f>
        <v>0</v>
      </c>
      <c r="D28" s="124">
        <f>SUM(D21:D27)</f>
        <v>0</v>
      </c>
      <c r="E28" s="55"/>
    </row>
    <row r="29" spans="1:5" ht="18" customHeight="1">
      <c r="A29" s="286" t="s">
        <v>167</v>
      </c>
      <c r="B29" s="287"/>
      <c r="C29" s="287"/>
      <c r="D29" s="287"/>
      <c r="E29" s="53"/>
    </row>
    <row r="30" spans="1:5" ht="18" customHeight="1">
      <c r="A30" s="9">
        <v>16</v>
      </c>
      <c r="B30" s="16" t="s">
        <v>168</v>
      </c>
      <c r="C30" s="36"/>
      <c r="D30" s="18"/>
      <c r="E30" s="53"/>
    </row>
    <row r="31" spans="1:5" ht="18" customHeight="1">
      <c r="A31" s="9">
        <v>17</v>
      </c>
      <c r="B31" s="16" t="s">
        <v>169</v>
      </c>
      <c r="C31" s="19"/>
      <c r="D31" s="18"/>
      <c r="E31" s="53"/>
    </row>
    <row r="32" spans="1:5" ht="18" customHeight="1">
      <c r="A32" s="9">
        <v>18</v>
      </c>
      <c r="B32" s="16" t="s">
        <v>170</v>
      </c>
      <c r="C32" s="19"/>
      <c r="D32" s="18"/>
      <c r="E32" s="53"/>
    </row>
    <row r="33" spans="1:5" ht="18" customHeight="1">
      <c r="A33" s="9">
        <v>19</v>
      </c>
      <c r="B33" s="16" t="s">
        <v>171</v>
      </c>
      <c r="C33" s="19"/>
      <c r="D33" s="18"/>
      <c r="E33" s="54"/>
    </row>
    <row r="34" spans="1:5" ht="18" customHeight="1">
      <c r="A34" s="9">
        <v>20</v>
      </c>
      <c r="B34" s="16" t="s">
        <v>172</v>
      </c>
      <c r="C34" s="19"/>
      <c r="D34" s="18"/>
      <c r="E34" s="54"/>
    </row>
    <row r="35" spans="1:5" ht="18" customHeight="1">
      <c r="A35" s="9">
        <v>21</v>
      </c>
      <c r="B35" s="16" t="s">
        <v>173</v>
      </c>
      <c r="C35" s="19"/>
      <c r="D35" s="18"/>
      <c r="E35" s="54"/>
    </row>
    <row r="36" spans="1:5" ht="18" customHeight="1">
      <c r="A36" s="283" t="s">
        <v>58</v>
      </c>
      <c r="B36" s="283"/>
      <c r="C36" s="123">
        <f>SUM(C30:C35)</f>
        <v>0</v>
      </c>
      <c r="D36" s="124">
        <f>SUM(D30:D35)</f>
        <v>0</v>
      </c>
      <c r="E36" s="55"/>
    </row>
    <row r="37" spans="1:5" ht="18" customHeight="1">
      <c r="A37" s="286" t="s">
        <v>46</v>
      </c>
      <c r="B37" s="287"/>
      <c r="C37" s="287"/>
      <c r="D37" s="288"/>
      <c r="E37" s="53"/>
    </row>
    <row r="38" spans="1:5" ht="28.5" customHeight="1">
      <c r="A38" s="5">
        <v>22</v>
      </c>
      <c r="B38" s="20" t="s">
        <v>47</v>
      </c>
      <c r="C38" s="19"/>
      <c r="D38" s="18"/>
      <c r="E38" s="54"/>
    </row>
    <row r="39" spans="1:5" ht="18" customHeight="1">
      <c r="A39" s="283" t="s">
        <v>59</v>
      </c>
      <c r="B39" s="283"/>
      <c r="C39" s="123">
        <f>SUM(C33:C38)</f>
        <v>0</v>
      </c>
      <c r="D39" s="124">
        <f>D38</f>
        <v>0</v>
      </c>
      <c r="E39" s="55"/>
    </row>
    <row r="40" spans="1:5" ht="18" customHeight="1">
      <c r="A40" s="281" t="s">
        <v>48</v>
      </c>
      <c r="B40" s="282"/>
      <c r="C40" s="123"/>
      <c r="D40" s="125">
        <f>SUM(D39,D36,D28,D19)</f>
        <v>0</v>
      </c>
      <c r="E40" s="56"/>
    </row>
  </sheetData>
  <sheetProtection/>
  <mergeCells count="16">
    <mergeCell ref="A29:D29"/>
    <mergeCell ref="A37:D37"/>
    <mergeCell ref="A3:D3"/>
    <mergeCell ref="A7:D7"/>
    <mergeCell ref="A10:B10"/>
    <mergeCell ref="A19:B19"/>
    <mergeCell ref="A1:D1"/>
    <mergeCell ref="A6:D6"/>
    <mergeCell ref="A2:D2"/>
    <mergeCell ref="A40:B40"/>
    <mergeCell ref="A28:B28"/>
    <mergeCell ref="A36:B36"/>
    <mergeCell ref="A39:B39"/>
    <mergeCell ref="A8:C8"/>
    <mergeCell ref="A9:C9"/>
    <mergeCell ref="A20:D2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4">
    <tabColor rgb="FF00B050"/>
  </sheetPr>
  <dimension ref="A1:J44"/>
  <sheetViews>
    <sheetView showGridLines="0" view="pageBreakPreview" zoomScale="112" zoomScaleNormal="85" zoomScaleSheetLayoutView="112" zoomScalePageLayoutView="0" workbookViewId="0" topLeftCell="A1">
      <selection activeCell="J22" sqref="J22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2.28125" style="15" bestFit="1" customWidth="1"/>
    <col min="5" max="5" width="21.8515625" style="15" customWidth="1"/>
    <col min="6" max="6" width="14.7109375" style="15" customWidth="1"/>
    <col min="7" max="7" width="16.00390625" style="15" customWidth="1"/>
    <col min="8" max="9" width="15.421875" style="15" customWidth="1"/>
    <col min="10" max="16384" width="10.421875" style="15" customWidth="1"/>
  </cols>
  <sheetData>
    <row r="1" spans="1:9" ht="12.75">
      <c r="A1" s="284" t="str">
        <f>'D - sem insalubridade'!A1</f>
        <v>ANEXO XIV-A - PLANILHA DE FORMAÇÃO DE CUSTO</v>
      </c>
      <c r="B1" s="284"/>
      <c r="C1" s="284"/>
      <c r="D1" s="284"/>
      <c r="E1" s="284"/>
      <c r="F1" s="284"/>
      <c r="G1" s="284"/>
      <c r="H1" s="284"/>
      <c r="I1" s="284"/>
    </row>
    <row r="2" spans="1:10" ht="12.75">
      <c r="A2" s="245" t="str">
        <f>'D - sem insalubridade'!A2:B2</f>
        <v>LOTE 01 A - ESCOLAS SEM INSALUBRIDADE</v>
      </c>
      <c r="B2" s="245"/>
      <c r="C2" s="245"/>
      <c r="D2" s="245"/>
      <c r="E2" s="245"/>
      <c r="F2" s="245"/>
      <c r="G2" s="245"/>
      <c r="H2" s="245"/>
      <c r="I2" s="245"/>
      <c r="J2" s="62"/>
    </row>
    <row r="3" spans="1:10" ht="12.75">
      <c r="A3" s="245" t="s">
        <v>103</v>
      </c>
      <c r="B3" s="245"/>
      <c r="C3" s="245"/>
      <c r="D3" s="245"/>
      <c r="E3" s="245"/>
      <c r="F3" s="245"/>
      <c r="G3" s="245"/>
      <c r="H3" s="245"/>
      <c r="I3" s="245"/>
      <c r="J3" s="62"/>
    </row>
    <row r="5" spans="1:9" ht="12.75">
      <c r="A5" s="294" t="s">
        <v>124</v>
      </c>
      <c r="B5" s="294"/>
      <c r="C5" s="294"/>
      <c r="D5" s="294"/>
      <c r="E5" s="294"/>
      <c r="F5" s="294"/>
      <c r="G5" s="294"/>
      <c r="H5" s="294"/>
      <c r="I5" s="294"/>
    </row>
    <row r="6" spans="1:9" ht="12.75">
      <c r="A6" s="245"/>
      <c r="B6" s="245"/>
      <c r="C6" s="245"/>
      <c r="D6" s="245"/>
      <c r="E6" s="245"/>
      <c r="F6" s="245"/>
      <c r="G6" s="245"/>
      <c r="H6" s="245"/>
      <c r="I6" s="245"/>
    </row>
    <row r="7" ht="12.75">
      <c r="A7" s="103" t="s">
        <v>123</v>
      </c>
    </row>
    <row r="8" spans="1:9" ht="12.75">
      <c r="A8" s="296"/>
      <c r="B8" s="296"/>
      <c r="C8" s="296"/>
      <c r="D8" s="296"/>
      <c r="E8" s="296"/>
      <c r="F8" s="296"/>
      <c r="G8" s="296"/>
      <c r="H8" s="296"/>
      <c r="I8" s="296"/>
    </row>
    <row r="9" spans="1:9" ht="12.75">
      <c r="A9" s="295" t="s">
        <v>162</v>
      </c>
      <c r="B9" s="295"/>
      <c r="C9" s="295"/>
      <c r="D9" s="295"/>
      <c r="E9" s="199">
        <v>404</v>
      </c>
      <c r="F9" s="181"/>
      <c r="G9" s="181"/>
      <c r="H9" s="181"/>
      <c r="I9" s="181"/>
    </row>
    <row r="11" spans="1:9" ht="12.75">
      <c r="A11" s="290" t="s">
        <v>221</v>
      </c>
      <c r="B11" s="290"/>
      <c r="C11" s="290"/>
      <c r="D11" s="290"/>
      <c r="E11" s="290"/>
      <c r="F11" s="290"/>
      <c r="G11" s="290"/>
      <c r="H11" s="290"/>
      <c r="I11" s="290"/>
    </row>
    <row r="12" spans="1:9" ht="12.75">
      <c r="A12" s="291" t="s">
        <v>112</v>
      </c>
      <c r="B12" s="292"/>
      <c r="C12" s="291" t="s">
        <v>113</v>
      </c>
      <c r="D12" s="292"/>
      <c r="E12" s="293" t="s">
        <v>160</v>
      </c>
      <c r="F12" s="293" t="s">
        <v>158</v>
      </c>
      <c r="G12" s="293" t="s">
        <v>125</v>
      </c>
      <c r="H12" s="293" t="s">
        <v>128</v>
      </c>
      <c r="I12" s="293" t="s">
        <v>74</v>
      </c>
    </row>
    <row r="13" spans="1:9" ht="43.5" customHeight="1">
      <c r="A13" s="121" t="s">
        <v>117</v>
      </c>
      <c r="B13" s="121" t="s">
        <v>114</v>
      </c>
      <c r="C13" s="121" t="s">
        <v>118</v>
      </c>
      <c r="D13" s="121" t="s">
        <v>114</v>
      </c>
      <c r="E13" s="293"/>
      <c r="F13" s="293"/>
      <c r="G13" s="293"/>
      <c r="H13" s="293"/>
      <c r="I13" s="293"/>
    </row>
    <row r="14" spans="1:9" ht="12.75">
      <c r="A14" s="5" t="s">
        <v>120</v>
      </c>
      <c r="B14" s="5" t="s">
        <v>115</v>
      </c>
      <c r="C14" s="5" t="s">
        <v>121</v>
      </c>
      <c r="D14" s="5" t="s">
        <v>116</v>
      </c>
      <c r="E14" s="101" t="s">
        <v>174</v>
      </c>
      <c r="F14" s="5" t="s">
        <v>122</v>
      </c>
      <c r="G14" s="21" t="s">
        <v>119</v>
      </c>
      <c r="H14" s="5" t="s">
        <v>84</v>
      </c>
      <c r="I14" s="21" t="s">
        <v>86</v>
      </c>
    </row>
    <row r="15" spans="1:9" ht="12.75">
      <c r="A15" s="71">
        <v>88</v>
      </c>
      <c r="B15" s="100">
        <f>'D-A 25h'!$D$38</f>
        <v>0</v>
      </c>
      <c r="C15" s="71">
        <v>134</v>
      </c>
      <c r="D15" s="100">
        <f>'D-A 44h'!$D$36</f>
        <v>0</v>
      </c>
      <c r="E15" s="7">
        <f>(A15*B15+C15*D15)*$E$9</f>
        <v>0</v>
      </c>
      <c r="F15" s="9">
        <v>404</v>
      </c>
      <c r="G15" s="7">
        <f>E15/F15</f>
        <v>0</v>
      </c>
      <c r="H15" s="71">
        <v>22828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90" t="s">
        <v>222</v>
      </c>
      <c r="B18" s="290"/>
      <c r="C18" s="290"/>
      <c r="D18" s="290"/>
      <c r="E18" s="290"/>
      <c r="F18" s="290"/>
      <c r="G18" s="290"/>
      <c r="H18" s="290"/>
      <c r="I18" s="290"/>
    </row>
    <row r="19" spans="1:9" ht="12.75" customHeight="1">
      <c r="A19" s="291" t="s">
        <v>112</v>
      </c>
      <c r="B19" s="292"/>
      <c r="C19" s="291" t="s">
        <v>113</v>
      </c>
      <c r="D19" s="292"/>
      <c r="E19" s="293" t="s">
        <v>161</v>
      </c>
      <c r="F19" s="293" t="s">
        <v>159</v>
      </c>
      <c r="G19" s="293" t="s">
        <v>125</v>
      </c>
      <c r="H19" s="293" t="s">
        <v>128</v>
      </c>
      <c r="I19" s="293" t="s">
        <v>74</v>
      </c>
    </row>
    <row r="20" spans="1:9" ht="42.75" customHeight="1">
      <c r="A20" s="121" t="s">
        <v>117</v>
      </c>
      <c r="B20" s="121" t="s">
        <v>114</v>
      </c>
      <c r="C20" s="121" t="s">
        <v>118</v>
      </c>
      <c r="D20" s="121" t="s">
        <v>114</v>
      </c>
      <c r="E20" s="293"/>
      <c r="F20" s="293"/>
      <c r="G20" s="293"/>
      <c r="H20" s="293"/>
      <c r="I20" s="293"/>
    </row>
    <row r="21" spans="1:9" ht="12.75">
      <c r="A21" s="5" t="s">
        <v>120</v>
      </c>
      <c r="B21" s="5" t="s">
        <v>115</v>
      </c>
      <c r="C21" s="5" t="s">
        <v>121</v>
      </c>
      <c r="D21" s="5" t="s">
        <v>116</v>
      </c>
      <c r="E21" s="101" t="s">
        <v>174</v>
      </c>
      <c r="F21" s="5" t="s">
        <v>122</v>
      </c>
      <c r="G21" s="21" t="s">
        <v>119</v>
      </c>
      <c r="H21" s="5" t="s">
        <v>84</v>
      </c>
      <c r="I21" s="21" t="s">
        <v>86</v>
      </c>
    </row>
    <row r="22" spans="1:9" ht="12.75">
      <c r="A22" s="71">
        <v>84</v>
      </c>
      <c r="B22" s="100">
        <f>'D-A 25h'!$D$38</f>
        <v>0</v>
      </c>
      <c r="C22" s="71">
        <v>110</v>
      </c>
      <c r="D22" s="100">
        <f>'D-A 44h'!$D$36</f>
        <v>0</v>
      </c>
      <c r="E22" s="7">
        <f>(A22*B22+C22*D22)*$E$9</f>
        <v>0</v>
      </c>
      <c r="F22" s="9">
        <v>404</v>
      </c>
      <c r="G22" s="7">
        <f>E22/F22</f>
        <v>0</v>
      </c>
      <c r="H22" s="71">
        <v>17200</v>
      </c>
      <c r="I22" s="10">
        <f>G22/H22</f>
        <v>0</v>
      </c>
    </row>
    <row r="23" spans="1:9" ht="12.75">
      <c r="A23" s="104"/>
      <c r="B23" s="105"/>
      <c r="C23" s="104"/>
      <c r="D23" s="105"/>
      <c r="E23" s="106"/>
      <c r="F23" s="107"/>
      <c r="G23" s="106"/>
      <c r="H23" s="104"/>
      <c r="I23" s="108"/>
    </row>
    <row r="25" spans="1:9" ht="12.75">
      <c r="A25" s="290" t="s">
        <v>223</v>
      </c>
      <c r="B25" s="290"/>
      <c r="C25" s="290"/>
      <c r="D25" s="290"/>
      <c r="E25" s="290"/>
      <c r="F25" s="290"/>
      <c r="G25" s="290"/>
      <c r="H25" s="290"/>
      <c r="I25" s="290"/>
    </row>
    <row r="26" spans="1:9" ht="12.75" customHeight="1">
      <c r="A26" s="291" t="s">
        <v>112</v>
      </c>
      <c r="B26" s="292"/>
      <c r="C26" s="291" t="s">
        <v>113</v>
      </c>
      <c r="D26" s="292"/>
      <c r="E26" s="293" t="s">
        <v>160</v>
      </c>
      <c r="F26" s="293" t="s">
        <v>158</v>
      </c>
      <c r="G26" s="293" t="s">
        <v>125</v>
      </c>
      <c r="H26" s="293" t="s">
        <v>128</v>
      </c>
      <c r="I26" s="293" t="s">
        <v>74</v>
      </c>
    </row>
    <row r="27" spans="1:9" ht="45.75" customHeight="1">
      <c r="A27" s="121" t="s">
        <v>117</v>
      </c>
      <c r="B27" s="121" t="s">
        <v>114</v>
      </c>
      <c r="C27" s="121" t="s">
        <v>118</v>
      </c>
      <c r="D27" s="121" t="s">
        <v>114</v>
      </c>
      <c r="E27" s="293"/>
      <c r="F27" s="293"/>
      <c r="G27" s="293"/>
      <c r="H27" s="293"/>
      <c r="I27" s="293"/>
    </row>
    <row r="28" spans="1:9" ht="12.75">
      <c r="A28" s="5" t="s">
        <v>120</v>
      </c>
      <c r="B28" s="5" t="s">
        <v>115</v>
      </c>
      <c r="C28" s="5" t="s">
        <v>121</v>
      </c>
      <c r="D28" s="5" t="s">
        <v>116</v>
      </c>
      <c r="E28" s="101" t="s">
        <v>174</v>
      </c>
      <c r="F28" s="5" t="s">
        <v>122</v>
      </c>
      <c r="G28" s="21" t="s">
        <v>119</v>
      </c>
      <c r="H28" s="5" t="s">
        <v>84</v>
      </c>
      <c r="I28" s="21" t="s">
        <v>86</v>
      </c>
    </row>
    <row r="29" spans="1:9" ht="12.75">
      <c r="A29" s="71">
        <v>68</v>
      </c>
      <c r="B29" s="100">
        <f>'D-A 25h'!$D$38</f>
        <v>0</v>
      </c>
      <c r="C29" s="71">
        <v>89</v>
      </c>
      <c r="D29" s="100">
        <f>'D-A 44h'!$D$36</f>
        <v>0</v>
      </c>
      <c r="E29" s="7">
        <f>(A29*B29+C29*D29)*$E$9</f>
        <v>0</v>
      </c>
      <c r="F29" s="9">
        <v>404</v>
      </c>
      <c r="G29" s="7">
        <f>E29/F29</f>
        <v>0</v>
      </c>
      <c r="H29" s="71">
        <v>11500</v>
      </c>
      <c r="I29" s="10">
        <f>G29/H29</f>
        <v>0</v>
      </c>
    </row>
    <row r="30" spans="1:9" ht="12.75">
      <c r="A30" s="104"/>
      <c r="B30" s="105"/>
      <c r="C30" s="104"/>
      <c r="D30" s="105"/>
      <c r="E30" s="106"/>
      <c r="F30" s="107"/>
      <c r="G30" s="106"/>
      <c r="H30" s="104"/>
      <c r="I30" s="108"/>
    </row>
    <row r="32" spans="1:9" ht="12.75">
      <c r="A32" s="290" t="s">
        <v>224</v>
      </c>
      <c r="B32" s="290"/>
      <c r="C32" s="290"/>
      <c r="D32" s="290"/>
      <c r="E32" s="290"/>
      <c r="F32" s="290"/>
      <c r="G32" s="290"/>
      <c r="H32" s="290"/>
      <c r="I32" s="290"/>
    </row>
    <row r="33" spans="1:9" ht="12.75" customHeight="1">
      <c r="A33" s="291" t="s">
        <v>112</v>
      </c>
      <c r="B33" s="292"/>
      <c r="C33" s="291" t="s">
        <v>113</v>
      </c>
      <c r="D33" s="292"/>
      <c r="E33" s="293" t="s">
        <v>161</v>
      </c>
      <c r="F33" s="293" t="s">
        <v>158</v>
      </c>
      <c r="G33" s="293" t="s">
        <v>125</v>
      </c>
      <c r="H33" s="293" t="s">
        <v>128</v>
      </c>
      <c r="I33" s="293" t="s">
        <v>74</v>
      </c>
    </row>
    <row r="34" spans="1:9" ht="56.25" customHeight="1">
      <c r="A34" s="121" t="s">
        <v>117</v>
      </c>
      <c r="B34" s="121" t="s">
        <v>114</v>
      </c>
      <c r="C34" s="121" t="s">
        <v>118</v>
      </c>
      <c r="D34" s="121" t="s">
        <v>114</v>
      </c>
      <c r="E34" s="293"/>
      <c r="F34" s="293"/>
      <c r="G34" s="293"/>
      <c r="H34" s="293"/>
      <c r="I34" s="293"/>
    </row>
    <row r="35" spans="1:9" ht="12.75">
      <c r="A35" s="5" t="s">
        <v>120</v>
      </c>
      <c r="B35" s="5" t="s">
        <v>115</v>
      </c>
      <c r="C35" s="5" t="s">
        <v>121</v>
      </c>
      <c r="D35" s="5" t="s">
        <v>116</v>
      </c>
      <c r="E35" s="101" t="s">
        <v>174</v>
      </c>
      <c r="F35" s="5" t="s">
        <v>122</v>
      </c>
      <c r="G35" s="21" t="s">
        <v>119</v>
      </c>
      <c r="H35" s="5" t="s">
        <v>84</v>
      </c>
      <c r="I35" s="21" t="s">
        <v>86</v>
      </c>
    </row>
    <row r="36" spans="1:9" ht="12.75">
      <c r="A36" s="71">
        <v>55</v>
      </c>
      <c r="B36" s="100">
        <f>'D-A 25h'!$D$38</f>
        <v>0</v>
      </c>
      <c r="C36" s="71">
        <v>75</v>
      </c>
      <c r="D36" s="100">
        <f>'D-A 44h'!$D$36</f>
        <v>0</v>
      </c>
      <c r="E36" s="7">
        <f>(A36*B36+C36*D36)*$E$9</f>
        <v>0</v>
      </c>
      <c r="F36" s="9">
        <v>404</v>
      </c>
      <c r="G36" s="7">
        <f>E36/F36</f>
        <v>0</v>
      </c>
      <c r="H36" s="71">
        <v>5800</v>
      </c>
      <c r="I36" s="10">
        <f>G36/H36</f>
        <v>0</v>
      </c>
    </row>
    <row r="37" spans="1:9" ht="12.75">
      <c r="A37" s="104"/>
      <c r="B37" s="105"/>
      <c r="C37" s="104"/>
      <c r="D37" s="105"/>
      <c r="E37" s="106"/>
      <c r="F37" s="107"/>
      <c r="G37" s="106"/>
      <c r="H37" s="104"/>
      <c r="I37" s="108"/>
    </row>
    <row r="39" spans="1:9" ht="12.75">
      <c r="A39" s="290" t="s">
        <v>225</v>
      </c>
      <c r="B39" s="290"/>
      <c r="C39" s="290"/>
      <c r="D39" s="290"/>
      <c r="E39" s="290"/>
      <c r="F39" s="290"/>
      <c r="G39" s="290"/>
      <c r="H39" s="290"/>
      <c r="I39" s="290"/>
    </row>
    <row r="40" spans="1:9" ht="12.75" customHeight="1">
      <c r="A40" s="291" t="s">
        <v>112</v>
      </c>
      <c r="B40" s="292"/>
      <c r="C40" s="291" t="s">
        <v>113</v>
      </c>
      <c r="D40" s="292"/>
      <c r="E40" s="293" t="s">
        <v>161</v>
      </c>
      <c r="F40" s="293" t="s">
        <v>158</v>
      </c>
      <c r="G40" s="293" t="s">
        <v>125</v>
      </c>
      <c r="H40" s="293" t="s">
        <v>128</v>
      </c>
      <c r="I40" s="293" t="s">
        <v>74</v>
      </c>
    </row>
    <row r="41" spans="1:9" ht="45" customHeight="1">
      <c r="A41" s="121" t="s">
        <v>117</v>
      </c>
      <c r="B41" s="121" t="s">
        <v>114</v>
      </c>
      <c r="C41" s="121" t="s">
        <v>118</v>
      </c>
      <c r="D41" s="121" t="s">
        <v>114</v>
      </c>
      <c r="E41" s="293"/>
      <c r="F41" s="293"/>
      <c r="G41" s="293"/>
      <c r="H41" s="293"/>
      <c r="I41" s="293"/>
    </row>
    <row r="42" spans="1:9" ht="12.75">
      <c r="A42" s="5" t="s">
        <v>120</v>
      </c>
      <c r="B42" s="5" t="s">
        <v>115</v>
      </c>
      <c r="C42" s="5" t="s">
        <v>121</v>
      </c>
      <c r="D42" s="5" t="s">
        <v>116</v>
      </c>
      <c r="E42" s="101" t="s">
        <v>174</v>
      </c>
      <c r="F42" s="5" t="s">
        <v>122</v>
      </c>
      <c r="G42" s="21" t="s">
        <v>119</v>
      </c>
      <c r="H42" s="5" t="s">
        <v>84</v>
      </c>
      <c r="I42" s="21" t="s">
        <v>86</v>
      </c>
    </row>
    <row r="43" spans="1:9" ht="12.75">
      <c r="A43" s="71">
        <v>42</v>
      </c>
      <c r="B43" s="100">
        <f>'D-A 25h'!$D$38</f>
        <v>0</v>
      </c>
      <c r="C43" s="71">
        <v>67</v>
      </c>
      <c r="D43" s="100">
        <f>'D-A 44h'!$D$36</f>
        <v>0</v>
      </c>
      <c r="E43" s="7">
        <f>(A43*B43+C43*D43)*$E$9</f>
        <v>0</v>
      </c>
      <c r="F43" s="9">
        <v>404</v>
      </c>
      <c r="G43" s="7">
        <f>E43/F43</f>
        <v>0</v>
      </c>
      <c r="H43" s="71">
        <v>2400</v>
      </c>
      <c r="I43" s="10">
        <f>G43/H43</f>
        <v>0</v>
      </c>
    </row>
    <row r="44" spans="1:9" ht="12.75">
      <c r="A44" s="104"/>
      <c r="B44" s="105"/>
      <c r="C44" s="104"/>
      <c r="D44" s="105"/>
      <c r="E44" s="106"/>
      <c r="F44" s="107"/>
      <c r="G44" s="106"/>
      <c r="H44" s="104"/>
      <c r="I44" s="108"/>
    </row>
  </sheetData>
  <sheetProtection/>
  <mergeCells count="47">
    <mergeCell ref="A9:D9"/>
    <mergeCell ref="A6:I6"/>
    <mergeCell ref="G12:G13"/>
    <mergeCell ref="H12:H13"/>
    <mergeCell ref="I12:I13"/>
    <mergeCell ref="A8:I8"/>
    <mergeCell ref="A12:B12"/>
    <mergeCell ref="C12:D12"/>
    <mergeCell ref="E12:E13"/>
    <mergeCell ref="F12:F13"/>
    <mergeCell ref="A1:I1"/>
    <mergeCell ref="A11:I11"/>
    <mergeCell ref="A5:I5"/>
    <mergeCell ref="A2:I2"/>
    <mergeCell ref="A3:I3"/>
    <mergeCell ref="C19:D19"/>
    <mergeCell ref="E19:E20"/>
    <mergeCell ref="F19:F20"/>
    <mergeCell ref="G19:G20"/>
    <mergeCell ref="H19:H20"/>
    <mergeCell ref="A18:I18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19:B19"/>
    <mergeCell ref="A32:I32"/>
    <mergeCell ref="A33:B33"/>
    <mergeCell ref="C33:D33"/>
    <mergeCell ref="E33:E34"/>
    <mergeCell ref="F33:F34"/>
    <mergeCell ref="G33:G34"/>
    <mergeCell ref="H33:H34"/>
    <mergeCell ref="I33:I34"/>
    <mergeCell ref="A39:I39"/>
    <mergeCell ref="A40:B40"/>
    <mergeCell ref="C40:D40"/>
    <mergeCell ref="E40:E41"/>
    <mergeCell ref="F40:F41"/>
    <mergeCell ref="G40:G41"/>
    <mergeCell ref="H40:H41"/>
    <mergeCell ref="I40:I4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A1:G57"/>
  <sheetViews>
    <sheetView showGridLines="0" view="pageBreakPreview" zoomScaleNormal="85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45" t="str">
        <f>'D - sem insalubridade'!A1</f>
        <v>ANEXO XIV-A - PLANILHA DE FORMAÇÃO DE CUSTO</v>
      </c>
      <c r="B1" s="245"/>
    </row>
    <row r="2" spans="1:7" ht="12.75">
      <c r="A2" s="245" t="str">
        <f>'D - sem insalubridade'!A2:B2</f>
        <v>LOTE 01 A - ESCOLAS SEM INSALUBRIDADE</v>
      </c>
      <c r="B2" s="245"/>
      <c r="C2" s="62"/>
      <c r="D2" s="62"/>
      <c r="E2" s="62"/>
      <c r="F2" s="62"/>
      <c r="G2" s="62"/>
    </row>
    <row r="3" spans="1:7" ht="12.75">
      <c r="A3" s="245" t="s">
        <v>104</v>
      </c>
      <c r="B3" s="245"/>
      <c r="C3" s="62"/>
      <c r="D3" s="62"/>
      <c r="E3" s="62"/>
      <c r="F3" s="62"/>
      <c r="G3" s="62"/>
    </row>
    <row r="4" ht="12.75">
      <c r="A4" s="63"/>
    </row>
    <row r="5" ht="12.75">
      <c r="A5" s="63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46" t="s">
        <v>60</v>
      </c>
      <c r="B10" s="246"/>
    </row>
    <row r="11" spans="1:2" ht="31.5" customHeight="1">
      <c r="A11" s="243" t="s">
        <v>157</v>
      </c>
      <c r="B11" s="243"/>
    </row>
    <row r="12" spans="1:4" ht="18" customHeight="1">
      <c r="A12" s="29"/>
      <c r="D12" s="27"/>
    </row>
    <row r="13" spans="1:2" ht="18" customHeight="1">
      <c r="A13" s="247" t="s">
        <v>61</v>
      </c>
      <c r="B13" s="248"/>
    </row>
    <row r="14" ht="18" customHeight="1">
      <c r="A14" s="28"/>
    </row>
    <row r="15" spans="1:2" ht="18" customHeight="1">
      <c r="A15" s="250" t="s">
        <v>65</v>
      </c>
      <c r="B15" s="250"/>
    </row>
    <row r="16" ht="18" customHeight="1">
      <c r="A16" s="28"/>
    </row>
    <row r="17" spans="1:2" ht="30.75" customHeight="1">
      <c r="A17" s="251" t="s">
        <v>94</v>
      </c>
      <c r="B17" s="251"/>
    </row>
    <row r="18" ht="18" customHeight="1">
      <c r="A18" s="28"/>
    </row>
    <row r="19" ht="18" customHeight="1">
      <c r="A19" s="28"/>
    </row>
    <row r="20" spans="1:2" ht="15" customHeight="1">
      <c r="A20" s="251" t="s">
        <v>138</v>
      </c>
      <c r="B20" s="251"/>
    </row>
    <row r="21" spans="1:2" ht="15" customHeight="1">
      <c r="A21" s="251" t="s">
        <v>139</v>
      </c>
      <c r="B21" s="251"/>
    </row>
    <row r="22" spans="1:2" ht="15" customHeight="1">
      <c r="A22" s="297"/>
      <c r="B22" s="297"/>
    </row>
    <row r="23" spans="1:2" ht="18" customHeight="1">
      <c r="A23" s="297"/>
      <c r="B23" s="297"/>
    </row>
    <row r="24" spans="1:2" ht="18" customHeight="1">
      <c r="A24" s="99"/>
      <c r="B24" s="99"/>
    </row>
    <row r="25" spans="1:2" ht="12.75">
      <c r="A25" s="243" t="s">
        <v>62</v>
      </c>
      <c r="B25" s="243"/>
    </row>
    <row r="26" spans="1:2" ht="12.75">
      <c r="A26" s="34"/>
      <c r="B26" s="34"/>
    </row>
    <row r="27" spans="1:2" ht="12.75">
      <c r="A27" s="70" t="s">
        <v>102</v>
      </c>
      <c r="B27" s="98"/>
    </row>
    <row r="28" spans="1:2" ht="12.75">
      <c r="A28" s="70" t="s">
        <v>97</v>
      </c>
      <c r="B28" s="87"/>
    </row>
    <row r="29" spans="1:2" ht="12.75">
      <c r="A29" s="70" t="s">
        <v>98</v>
      </c>
      <c r="B29" s="87"/>
    </row>
    <row r="30" spans="1:2" ht="12.75">
      <c r="A30" s="70" t="s">
        <v>99</v>
      </c>
      <c r="B30" s="87"/>
    </row>
    <row r="31" spans="1:2" ht="12.75">
      <c r="A31" s="70" t="s">
        <v>100</v>
      </c>
      <c r="B31" s="87"/>
    </row>
    <row r="32" spans="1:2" ht="12.75">
      <c r="A32" s="70" t="s">
        <v>101</v>
      </c>
      <c r="B32" s="87"/>
    </row>
    <row r="33" spans="1:2" ht="12.75">
      <c r="A33" s="70" t="s">
        <v>140</v>
      </c>
      <c r="B33" s="87"/>
    </row>
    <row r="34" spans="1:2" ht="12.75">
      <c r="A34" s="70" t="s">
        <v>134</v>
      </c>
      <c r="B34" s="87"/>
    </row>
    <row r="35" spans="1:2" ht="32.25" customHeight="1">
      <c r="A35" s="298"/>
      <c r="B35" s="298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22:B22"/>
    <mergeCell ref="A21:B21"/>
    <mergeCell ref="A25:B25"/>
    <mergeCell ref="A2:B2"/>
    <mergeCell ref="A3:B3"/>
    <mergeCell ref="A10:B10"/>
    <mergeCell ref="A11:B11"/>
    <mergeCell ref="A23:B23"/>
    <mergeCell ref="A1:B1"/>
    <mergeCell ref="A35:B35"/>
    <mergeCell ref="A13:B13"/>
    <mergeCell ref="A15:B15"/>
    <mergeCell ref="A17:B17"/>
    <mergeCell ref="A20:B2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6">
    <tabColor rgb="FF00B050"/>
  </sheetPr>
  <dimension ref="A1:I41"/>
  <sheetViews>
    <sheetView showGridLines="0" view="pageBreakPreview" zoomScale="85" zoomScaleNormal="85" zoomScaleSheetLayoutView="85" zoomScalePageLayoutView="0" workbookViewId="0" topLeftCell="A1">
      <selection activeCell="J22" sqref="J22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45" t="str">
        <f>'D - sem insalubridade'!A1</f>
        <v>ANEXO XIV-A - PLANILHA DE FORMAÇÃO DE CUSTO</v>
      </c>
      <c r="B1" s="245"/>
      <c r="C1" s="245"/>
      <c r="D1" s="245"/>
      <c r="E1" s="245"/>
    </row>
    <row r="2" spans="1:5" ht="12.75">
      <c r="A2" s="245" t="str">
        <f>'D - sem insalubridade'!A2:B2</f>
        <v>LOTE 01 A - ESCOLAS SEM INSALUBRIDADE</v>
      </c>
      <c r="B2" s="245"/>
      <c r="C2" s="245"/>
      <c r="D2" s="245"/>
      <c r="E2" s="245"/>
    </row>
    <row r="3" spans="1:5" ht="12.75">
      <c r="A3" s="245" t="s">
        <v>105</v>
      </c>
      <c r="B3" s="245"/>
      <c r="C3" s="245"/>
      <c r="D3" s="245"/>
      <c r="E3" s="245"/>
    </row>
    <row r="4" spans="1:5" ht="12.75" hidden="1">
      <c r="A4" s="63"/>
      <c r="B4" s="63"/>
      <c r="C4" s="63"/>
      <c r="D4" s="63"/>
      <c r="E4" s="63"/>
    </row>
    <row r="5" ht="12.75" hidden="1"/>
    <row r="7" spans="1:5" ht="12.75">
      <c r="A7" s="272" t="s">
        <v>0</v>
      </c>
      <c r="B7" s="272"/>
      <c r="C7" s="272"/>
      <c r="D7" s="272"/>
      <c r="E7" s="272"/>
    </row>
    <row r="8" spans="1:5" ht="25.5" customHeight="1">
      <c r="A8" s="273" t="s">
        <v>55</v>
      </c>
      <c r="B8" s="273"/>
      <c r="C8" s="273"/>
      <c r="D8" s="272" t="s">
        <v>1</v>
      </c>
      <c r="E8" s="272"/>
    </row>
    <row r="9" spans="1:5" ht="16.5" customHeight="1">
      <c r="A9" s="273"/>
      <c r="B9" s="273"/>
      <c r="C9" s="273"/>
      <c r="D9" s="126" t="s">
        <v>49</v>
      </c>
      <c r="E9" s="127" t="s">
        <v>53</v>
      </c>
    </row>
    <row r="10" spans="1:5" ht="15.75" customHeight="1">
      <c r="A10" s="273"/>
      <c r="B10" s="273"/>
      <c r="C10" s="273"/>
      <c r="D10" s="126" t="s">
        <v>52</v>
      </c>
      <c r="E10" s="127" t="s">
        <v>54</v>
      </c>
    </row>
    <row r="11" spans="1:5" ht="15.75" customHeight="1">
      <c r="A11" s="273"/>
      <c r="B11" s="273"/>
      <c r="C11" s="273"/>
      <c r="D11" s="126" t="s">
        <v>65</v>
      </c>
      <c r="E11" s="127" t="s">
        <v>51</v>
      </c>
    </row>
    <row r="12" spans="1:5" ht="15.75" customHeight="1">
      <c r="A12" s="273"/>
      <c r="B12" s="273"/>
      <c r="C12" s="273"/>
      <c r="D12" s="272" t="s">
        <v>2</v>
      </c>
      <c r="E12" s="272"/>
    </row>
    <row r="13" spans="1:5" ht="18" customHeight="1">
      <c r="A13" s="256" t="s">
        <v>3</v>
      </c>
      <c r="B13" s="257"/>
      <c r="C13" s="257"/>
      <c r="D13" s="257"/>
      <c r="E13" s="258"/>
    </row>
    <row r="14" spans="1:5" ht="18" customHeight="1">
      <c r="A14" s="226"/>
      <c r="B14" s="2" t="s">
        <v>4</v>
      </c>
      <c r="C14" s="13"/>
      <c r="D14" s="157">
        <v>0</v>
      </c>
      <c r="E14" s="65"/>
    </row>
    <row r="15" spans="1:5" ht="18" customHeight="1">
      <c r="A15" s="259" t="s">
        <v>5</v>
      </c>
      <c r="B15" s="260"/>
      <c r="C15" s="260"/>
      <c r="D15" s="260"/>
      <c r="E15" s="261"/>
    </row>
    <row r="16" spans="1:5" ht="18" customHeight="1">
      <c r="A16" s="227"/>
      <c r="B16" s="3"/>
      <c r="C16" s="4" t="s">
        <v>6</v>
      </c>
      <c r="D16" s="14">
        <v>0</v>
      </c>
      <c r="E16" s="69"/>
    </row>
    <row r="17" spans="1:5" ht="18" customHeight="1">
      <c r="A17" s="259" t="s">
        <v>7</v>
      </c>
      <c r="B17" s="260"/>
      <c r="C17" s="260"/>
      <c r="D17" s="260"/>
      <c r="E17" s="261"/>
    </row>
    <row r="18" spans="1:5" ht="18" customHeight="1">
      <c r="A18" s="227"/>
      <c r="B18" s="3"/>
      <c r="C18" s="4" t="s">
        <v>8</v>
      </c>
      <c r="D18" s="8">
        <v>0</v>
      </c>
      <c r="E18" s="69"/>
    </row>
    <row r="19" spans="1:5" ht="18" customHeight="1">
      <c r="A19" s="227"/>
      <c r="B19" s="3"/>
      <c r="C19" s="4" t="s">
        <v>9</v>
      </c>
      <c r="D19" s="8">
        <v>0</v>
      </c>
      <c r="E19" s="68"/>
    </row>
    <row r="20" spans="1:5" ht="18" customHeight="1">
      <c r="A20" s="227"/>
      <c r="B20" s="3"/>
      <c r="C20" s="4" t="s">
        <v>10</v>
      </c>
      <c r="D20" s="8">
        <v>0</v>
      </c>
      <c r="E20" s="68"/>
    </row>
    <row r="21" spans="1:5" ht="18" customHeight="1">
      <c r="A21" s="154"/>
      <c r="B21" s="155"/>
      <c r="C21" s="156" t="s">
        <v>13</v>
      </c>
      <c r="D21" s="150">
        <v>0</v>
      </c>
      <c r="E21" s="68"/>
    </row>
    <row r="22" spans="1:5" ht="18" customHeight="1">
      <c r="A22" s="154"/>
      <c r="B22" s="155" t="s">
        <v>14</v>
      </c>
      <c r="C22" s="156"/>
      <c r="D22" s="157">
        <v>0</v>
      </c>
      <c r="E22" s="68"/>
    </row>
    <row r="23" spans="1:5" ht="18" customHeight="1">
      <c r="A23" s="277" t="s">
        <v>66</v>
      </c>
      <c r="B23" s="277"/>
      <c r="C23" s="277"/>
      <c r="D23" s="209">
        <v>0</v>
      </c>
      <c r="E23" s="66"/>
    </row>
    <row r="24" spans="1:8" ht="18" customHeight="1">
      <c r="A24" s="256" t="s">
        <v>15</v>
      </c>
      <c r="B24" s="257"/>
      <c r="C24" s="257"/>
      <c r="D24" s="257"/>
      <c r="E24" s="258"/>
      <c r="H24" s="23"/>
    </row>
    <row r="25" spans="1:5" ht="18" customHeight="1">
      <c r="A25" s="259" t="s">
        <v>16</v>
      </c>
      <c r="B25" s="260"/>
      <c r="C25" s="260"/>
      <c r="D25" s="260"/>
      <c r="E25" s="261"/>
    </row>
    <row r="26" spans="1:5" ht="18" customHeight="1">
      <c r="A26" s="227"/>
      <c r="B26" s="3"/>
      <c r="C26" s="4" t="s">
        <v>17</v>
      </c>
      <c r="D26" s="157">
        <v>0</v>
      </c>
      <c r="E26" s="69"/>
    </row>
    <row r="27" spans="1:9" ht="18" customHeight="1">
      <c r="A27" s="227"/>
      <c r="B27" s="3"/>
      <c r="C27" s="4" t="s">
        <v>111</v>
      </c>
      <c r="D27" s="157">
        <v>0</v>
      </c>
      <c r="E27" s="68"/>
      <c r="I27" s="39"/>
    </row>
    <row r="28" spans="1:9" ht="18" customHeight="1">
      <c r="A28" s="227"/>
      <c r="B28" s="3"/>
      <c r="C28" s="4" t="s">
        <v>18</v>
      </c>
      <c r="D28" s="157">
        <v>0</v>
      </c>
      <c r="E28" s="68"/>
      <c r="I28" s="39"/>
    </row>
    <row r="29" spans="1:9" ht="18" customHeight="1">
      <c r="A29" s="227"/>
      <c r="B29" s="3"/>
      <c r="C29" s="4" t="s">
        <v>19</v>
      </c>
      <c r="D29" s="157">
        <v>0</v>
      </c>
      <c r="E29" s="68"/>
      <c r="I29" s="39"/>
    </row>
    <row r="30" spans="1:9" ht="18" customHeight="1">
      <c r="A30" s="230"/>
      <c r="B30" s="11"/>
      <c r="C30" s="88" t="s">
        <v>20</v>
      </c>
      <c r="D30" s="157">
        <v>0</v>
      </c>
      <c r="E30" s="89"/>
      <c r="I30" s="39"/>
    </row>
    <row r="31" spans="1:9" ht="18" customHeight="1">
      <c r="A31" s="227"/>
      <c r="B31" s="3"/>
      <c r="C31" s="4" t="s">
        <v>21</v>
      </c>
      <c r="D31" s="157">
        <v>0</v>
      </c>
      <c r="E31" s="68"/>
      <c r="I31" s="39"/>
    </row>
    <row r="32" spans="1:9" ht="18" customHeight="1">
      <c r="A32" s="227"/>
      <c r="B32" s="3"/>
      <c r="C32" s="4" t="s">
        <v>22</v>
      </c>
      <c r="D32" s="157">
        <v>0</v>
      </c>
      <c r="E32" s="68"/>
      <c r="I32" s="39"/>
    </row>
    <row r="33" spans="1:9" ht="18" customHeight="1">
      <c r="A33" s="227"/>
      <c r="B33" s="3"/>
      <c r="C33" s="4" t="s">
        <v>23</v>
      </c>
      <c r="D33" s="157">
        <v>0</v>
      </c>
      <c r="E33" s="68"/>
      <c r="I33" s="39"/>
    </row>
    <row r="34" spans="1:9" ht="18" customHeight="1">
      <c r="A34" s="227"/>
      <c r="B34" s="3"/>
      <c r="C34" s="4" t="s">
        <v>24</v>
      </c>
      <c r="D34" s="157">
        <v>0</v>
      </c>
      <c r="E34" s="68"/>
      <c r="I34" s="39"/>
    </row>
    <row r="35" spans="1:5" ht="18" customHeight="1">
      <c r="A35" s="277" t="s">
        <v>67</v>
      </c>
      <c r="B35" s="277"/>
      <c r="C35" s="277"/>
      <c r="D35" s="209">
        <v>0</v>
      </c>
      <c r="E35" s="67"/>
    </row>
    <row r="36" spans="1:5" ht="18" customHeight="1">
      <c r="A36" s="278" t="s">
        <v>68</v>
      </c>
      <c r="B36" s="279"/>
      <c r="C36" s="280"/>
      <c r="D36" s="209">
        <v>0</v>
      </c>
      <c r="E36" s="67"/>
    </row>
    <row r="37" spans="1:5" ht="46.5" customHeight="1">
      <c r="A37" s="274" t="s">
        <v>145</v>
      </c>
      <c r="B37" s="275"/>
      <c r="C37" s="275"/>
      <c r="D37" s="275"/>
      <c r="E37" s="276"/>
    </row>
    <row r="38" ht="12.75">
      <c r="D38" s="12"/>
    </row>
    <row r="39" spans="4:5" ht="12.75">
      <c r="D39" s="6"/>
      <c r="E39" s="47"/>
    </row>
    <row r="41" ht="12.75">
      <c r="E41" s="47"/>
    </row>
  </sheetData>
  <sheetProtection/>
  <mergeCells count="16">
    <mergeCell ref="A25:E25"/>
    <mergeCell ref="A37:E37"/>
    <mergeCell ref="A35:C35"/>
    <mergeCell ref="A36:C36"/>
    <mergeCell ref="A13:E13"/>
    <mergeCell ref="A7:E7"/>
    <mergeCell ref="A8:C12"/>
    <mergeCell ref="D8:E8"/>
    <mergeCell ref="D12:E12"/>
    <mergeCell ref="A1:E1"/>
    <mergeCell ref="A2:E2"/>
    <mergeCell ref="A3:E3"/>
    <mergeCell ref="A24:E24"/>
    <mergeCell ref="A23:C23"/>
    <mergeCell ref="A15:E15"/>
    <mergeCell ref="A17:E1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7">
    <tabColor rgb="FF00B050"/>
  </sheetPr>
  <dimension ref="A1:E41"/>
  <sheetViews>
    <sheetView showGridLines="0" view="pageBreakPreview" zoomScaleNormal="85" zoomScaleSheetLayoutView="100" zoomScalePageLayoutView="0" workbookViewId="0" topLeftCell="A1">
      <selection activeCell="J22" sqref="J22"/>
    </sheetView>
  </sheetViews>
  <sheetFormatPr defaultColWidth="10.421875" defaultRowHeight="12.75"/>
  <cols>
    <col min="1" max="1" width="4.8515625" style="73" customWidth="1"/>
    <col min="2" max="2" width="59.8515625" style="73" customWidth="1"/>
    <col min="3" max="3" width="13.421875" style="73" customWidth="1"/>
    <col min="4" max="4" width="15.8515625" style="73" customWidth="1"/>
    <col min="5" max="5" width="8.00390625" style="74" customWidth="1"/>
    <col min="6" max="16384" width="10.421875" style="73" customWidth="1"/>
  </cols>
  <sheetData>
    <row r="1" spans="1:4" ht="24.75" customHeight="1">
      <c r="A1" s="299" t="str">
        <f>'D - sem insalubridade'!A1</f>
        <v>ANEXO XIV-A - PLANILHA DE FORMAÇÃO DE CUSTO</v>
      </c>
      <c r="B1" s="299"/>
      <c r="C1" s="299"/>
      <c r="D1" s="299"/>
    </row>
    <row r="2" spans="1:5" ht="12.75">
      <c r="A2" s="245" t="str">
        <f>'D - sem insalubridade'!A2:B2</f>
        <v>LOTE 01 A - ESCOLAS SEM INSALUBRIDADE</v>
      </c>
      <c r="B2" s="245"/>
      <c r="C2" s="245"/>
      <c r="D2" s="245"/>
      <c r="E2" s="93"/>
    </row>
    <row r="3" spans="1:5" ht="12.75">
      <c r="A3" s="245" t="s">
        <v>106</v>
      </c>
      <c r="B3" s="245"/>
      <c r="C3" s="245"/>
      <c r="D3" s="245"/>
      <c r="E3" s="93"/>
    </row>
    <row r="4" spans="1:5" ht="12.75">
      <c r="A4" s="75"/>
      <c r="B4" s="75"/>
      <c r="C4" s="75"/>
      <c r="D4" s="75"/>
      <c r="E4" s="75"/>
    </row>
    <row r="5" spans="1:5" ht="12.75">
      <c r="A5" s="75"/>
      <c r="B5" s="75"/>
      <c r="C5" s="75"/>
      <c r="D5" s="75"/>
      <c r="E5" s="75"/>
    </row>
    <row r="7" spans="1:4" ht="15.75">
      <c r="A7" s="300" t="s">
        <v>65</v>
      </c>
      <c r="B7" s="300"/>
      <c r="C7" s="300"/>
      <c r="D7" s="300"/>
    </row>
    <row r="8" spans="1:5" ht="21" customHeight="1">
      <c r="A8" s="300" t="s">
        <v>87</v>
      </c>
      <c r="B8" s="300"/>
      <c r="C8" s="300"/>
      <c r="D8" s="300"/>
      <c r="E8" s="76"/>
    </row>
    <row r="9" spans="1:5" ht="26.25" customHeight="1">
      <c r="A9" s="289" t="s">
        <v>29</v>
      </c>
      <c r="B9" s="289"/>
      <c r="C9" s="289"/>
      <c r="D9" s="92" t="s">
        <v>70</v>
      </c>
      <c r="E9" s="77"/>
    </row>
    <row r="10" spans="1:5" ht="22.5" customHeight="1">
      <c r="A10" s="289" t="s">
        <v>93</v>
      </c>
      <c r="B10" s="289"/>
      <c r="C10" s="289"/>
      <c r="D10" s="180"/>
      <c r="E10" s="77"/>
    </row>
    <row r="11" spans="1:5" ht="18" customHeight="1">
      <c r="A11" s="290" t="s">
        <v>30</v>
      </c>
      <c r="B11" s="290"/>
      <c r="C11" s="144" t="s">
        <v>31</v>
      </c>
      <c r="D11" s="144" t="s">
        <v>32</v>
      </c>
      <c r="E11" s="78"/>
    </row>
    <row r="12" spans="1:5" ht="18" customHeight="1">
      <c r="A12" s="5">
        <v>1</v>
      </c>
      <c r="B12" s="16" t="s">
        <v>33</v>
      </c>
      <c r="C12" s="17"/>
      <c r="D12" s="18"/>
      <c r="E12" s="79"/>
    </row>
    <row r="13" spans="1:5" ht="18" customHeight="1">
      <c r="A13" s="5">
        <v>2</v>
      </c>
      <c r="B13" s="16" t="s">
        <v>34</v>
      </c>
      <c r="C13" s="17"/>
      <c r="D13" s="18"/>
      <c r="E13" s="79"/>
    </row>
    <row r="14" spans="1:5" ht="18" customHeight="1">
      <c r="A14" s="5">
        <v>3</v>
      </c>
      <c r="B14" s="16" t="s">
        <v>35</v>
      </c>
      <c r="C14" s="17"/>
      <c r="D14" s="18"/>
      <c r="E14" s="79"/>
    </row>
    <row r="15" spans="1:5" ht="18" customHeight="1">
      <c r="A15" s="5">
        <v>4</v>
      </c>
      <c r="B15" s="16" t="s">
        <v>36</v>
      </c>
      <c r="C15" s="17"/>
      <c r="D15" s="18"/>
      <c r="E15" s="79"/>
    </row>
    <row r="16" spans="1:5" ht="18" customHeight="1">
      <c r="A16" s="5">
        <v>5</v>
      </c>
      <c r="B16" s="16" t="s">
        <v>37</v>
      </c>
      <c r="C16" s="17"/>
      <c r="D16" s="18"/>
      <c r="E16" s="79"/>
    </row>
    <row r="17" spans="1:5" ht="18" customHeight="1">
      <c r="A17" s="5">
        <v>6</v>
      </c>
      <c r="B17" s="16" t="s">
        <v>38</v>
      </c>
      <c r="C17" s="17"/>
      <c r="D17" s="18"/>
      <c r="E17" s="79"/>
    </row>
    <row r="18" spans="1:5" ht="18" customHeight="1">
      <c r="A18" s="5">
        <v>7</v>
      </c>
      <c r="B18" s="16" t="s">
        <v>39</v>
      </c>
      <c r="C18" s="17"/>
      <c r="D18" s="18"/>
      <c r="E18" s="79"/>
    </row>
    <row r="19" spans="1:5" ht="18" customHeight="1">
      <c r="A19" s="5">
        <v>8</v>
      </c>
      <c r="B19" s="16" t="s">
        <v>40</v>
      </c>
      <c r="C19" s="17"/>
      <c r="D19" s="18"/>
      <c r="E19" s="79"/>
    </row>
    <row r="20" spans="1:5" ht="18" customHeight="1">
      <c r="A20" s="283" t="s">
        <v>56</v>
      </c>
      <c r="B20" s="283"/>
      <c r="C20" s="123">
        <f>SUM(C12:C19)</f>
        <v>0</v>
      </c>
      <c r="D20" s="124">
        <f>SUM(D12:D19)</f>
        <v>0</v>
      </c>
      <c r="E20" s="80"/>
    </row>
    <row r="21" spans="1:5" ht="18" customHeight="1">
      <c r="A21" s="286" t="s">
        <v>166</v>
      </c>
      <c r="B21" s="287"/>
      <c r="C21" s="287"/>
      <c r="D21" s="288"/>
      <c r="E21" s="78"/>
    </row>
    <row r="22" spans="1:5" ht="18" customHeight="1">
      <c r="A22" s="9">
        <v>9</v>
      </c>
      <c r="B22" s="35" t="s">
        <v>41</v>
      </c>
      <c r="C22" s="36"/>
      <c r="D22" s="18"/>
      <c r="E22" s="79"/>
    </row>
    <row r="23" spans="1:5" ht="18" customHeight="1">
      <c r="A23" s="5">
        <v>10</v>
      </c>
      <c r="B23" s="16" t="s">
        <v>163</v>
      </c>
      <c r="C23" s="37"/>
      <c r="D23" s="18"/>
      <c r="E23" s="79"/>
    </row>
    <row r="24" spans="1:5" ht="18" customHeight="1">
      <c r="A24" s="9">
        <v>11</v>
      </c>
      <c r="B24" s="16" t="s">
        <v>42</v>
      </c>
      <c r="C24" s="19"/>
      <c r="D24" s="18"/>
      <c r="E24" s="79"/>
    </row>
    <row r="25" spans="1:5" ht="18" customHeight="1">
      <c r="A25" s="5">
        <v>12</v>
      </c>
      <c r="B25" s="16" t="s">
        <v>43</v>
      </c>
      <c r="C25" s="19"/>
      <c r="D25" s="18"/>
      <c r="E25" s="79"/>
    </row>
    <row r="26" spans="1:5" ht="18" customHeight="1">
      <c r="A26" s="9">
        <v>13</v>
      </c>
      <c r="B26" s="16" t="s">
        <v>164</v>
      </c>
      <c r="C26" s="19"/>
      <c r="D26" s="18"/>
      <c r="E26" s="79"/>
    </row>
    <row r="27" spans="1:5" ht="18" customHeight="1">
      <c r="A27" s="5">
        <v>14</v>
      </c>
      <c r="B27" s="16" t="s">
        <v>44</v>
      </c>
      <c r="C27" s="19"/>
      <c r="D27" s="18"/>
      <c r="E27" s="79"/>
    </row>
    <row r="28" spans="1:5" ht="18" customHeight="1">
      <c r="A28" s="9">
        <v>15</v>
      </c>
      <c r="B28" s="35" t="s">
        <v>45</v>
      </c>
      <c r="C28" s="36"/>
      <c r="D28" s="18"/>
      <c r="E28" s="79"/>
    </row>
    <row r="29" spans="1:5" ht="18" customHeight="1">
      <c r="A29" s="283" t="s">
        <v>57</v>
      </c>
      <c r="B29" s="283"/>
      <c r="C29" s="123">
        <f>SUM(C22:C28)</f>
        <v>0</v>
      </c>
      <c r="D29" s="124">
        <f>SUM(D22:D28)</f>
        <v>0</v>
      </c>
      <c r="E29" s="79"/>
    </row>
    <row r="30" spans="1:5" ht="18" customHeight="1">
      <c r="A30" s="286" t="s">
        <v>167</v>
      </c>
      <c r="B30" s="287"/>
      <c r="C30" s="287"/>
      <c r="D30" s="287"/>
      <c r="E30" s="80"/>
    </row>
    <row r="31" spans="1:5" ht="18" customHeight="1">
      <c r="A31" s="9">
        <v>16</v>
      </c>
      <c r="B31" s="16" t="s">
        <v>168</v>
      </c>
      <c r="C31" s="36"/>
      <c r="D31" s="18"/>
      <c r="E31" s="78"/>
    </row>
    <row r="32" spans="1:5" ht="18" customHeight="1">
      <c r="A32" s="9">
        <v>17</v>
      </c>
      <c r="B32" s="16" t="s">
        <v>169</v>
      </c>
      <c r="C32" s="19"/>
      <c r="D32" s="18"/>
      <c r="E32" s="79"/>
    </row>
    <row r="33" spans="1:5" ht="18" customHeight="1">
      <c r="A33" s="9">
        <v>18</v>
      </c>
      <c r="B33" s="16" t="s">
        <v>170</v>
      </c>
      <c r="C33" s="19"/>
      <c r="D33" s="18"/>
      <c r="E33" s="79"/>
    </row>
    <row r="34" spans="1:5" ht="18" customHeight="1">
      <c r="A34" s="9">
        <v>19</v>
      </c>
      <c r="B34" s="16" t="s">
        <v>171</v>
      </c>
      <c r="C34" s="19"/>
      <c r="D34" s="18"/>
      <c r="E34" s="79"/>
    </row>
    <row r="35" spans="1:5" ht="18" customHeight="1">
      <c r="A35" s="9">
        <v>20</v>
      </c>
      <c r="B35" s="16" t="s">
        <v>172</v>
      </c>
      <c r="C35" s="19"/>
      <c r="D35" s="18"/>
      <c r="E35" s="80"/>
    </row>
    <row r="36" spans="1:5" ht="18" customHeight="1">
      <c r="A36" s="9">
        <v>21</v>
      </c>
      <c r="B36" s="16" t="s">
        <v>173</v>
      </c>
      <c r="C36" s="19"/>
      <c r="D36" s="18"/>
      <c r="E36" s="78"/>
    </row>
    <row r="37" spans="1:5" ht="21" customHeight="1">
      <c r="A37" s="283" t="s">
        <v>58</v>
      </c>
      <c r="B37" s="283"/>
      <c r="C37" s="123">
        <f>SUM(C31:C36)</f>
        <v>0</v>
      </c>
      <c r="D37" s="124">
        <f>SUM(D31:D36)</f>
        <v>0</v>
      </c>
      <c r="E37" s="79"/>
    </row>
    <row r="38" spans="1:5" ht="18" customHeight="1">
      <c r="A38" s="286" t="s">
        <v>46</v>
      </c>
      <c r="B38" s="287"/>
      <c r="C38" s="287"/>
      <c r="D38" s="288"/>
      <c r="E38" s="80"/>
    </row>
    <row r="39" spans="1:5" ht="27" customHeight="1">
      <c r="A39" s="5">
        <v>22</v>
      </c>
      <c r="B39" s="20" t="s">
        <v>47</v>
      </c>
      <c r="C39" s="19"/>
      <c r="D39" s="18"/>
      <c r="E39" s="81"/>
    </row>
    <row r="40" spans="1:4" ht="19.5" customHeight="1">
      <c r="A40" s="283" t="s">
        <v>59</v>
      </c>
      <c r="B40" s="283"/>
      <c r="C40" s="123">
        <f>SUM(C34:C39)</f>
        <v>0</v>
      </c>
      <c r="D40" s="124">
        <f>D39</f>
        <v>0</v>
      </c>
    </row>
    <row r="41" spans="1:4" ht="21" customHeight="1">
      <c r="A41" s="281" t="s">
        <v>48</v>
      </c>
      <c r="B41" s="282"/>
      <c r="C41" s="123"/>
      <c r="D41" s="125">
        <f>SUM(D40,D37,D29,D20)</f>
        <v>0</v>
      </c>
    </row>
  </sheetData>
  <sheetProtection/>
  <mergeCells count="16">
    <mergeCell ref="A40:B40"/>
    <mergeCell ref="A41:B41"/>
    <mergeCell ref="A30:D30"/>
    <mergeCell ref="A38:D38"/>
    <mergeCell ref="A1:D1"/>
    <mergeCell ref="A7:D7"/>
    <mergeCell ref="A8:D8"/>
    <mergeCell ref="A2:D2"/>
    <mergeCell ref="A3:D3"/>
    <mergeCell ref="A11:B11"/>
    <mergeCell ref="A9:C9"/>
    <mergeCell ref="A10:C10"/>
    <mergeCell ref="A20:B20"/>
    <mergeCell ref="A21:D21"/>
    <mergeCell ref="A29:B29"/>
    <mergeCell ref="A37:B3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2023-03-24T17:34:12Z</cp:lastPrinted>
  <dcterms:created xsi:type="dcterms:W3CDTF">2010-01-15T14:21:43Z</dcterms:created>
  <dcterms:modified xsi:type="dcterms:W3CDTF">2023-03-24T18:28:58Z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