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925" activeTab="12"/>
  </bookViews>
  <sheets>
    <sheet name="D - com insalubridade" sheetId="1" r:id="rId1"/>
    <sheet name="D-A 44h (2)" sheetId="2" r:id="rId2"/>
    <sheet name="D-A 25h (2)" sheetId="3" r:id="rId3"/>
    <sheet name="D-B 44h (2)" sheetId="4" r:id="rId4"/>
    <sheet name="D-B 25h (2)" sheetId="5" r:id="rId5"/>
    <sheet name="D-C (2)" sheetId="6" r:id="rId6"/>
    <sheet name="D-D (2)" sheetId="7" r:id="rId7"/>
    <sheet name="D-E (2)" sheetId="8" r:id="rId8"/>
    <sheet name="D-F (2)" sheetId="9" r:id="rId9"/>
    <sheet name="D-G (2)" sheetId="10" r:id="rId10"/>
    <sheet name="D-H (2)" sheetId="11" r:id="rId11"/>
    <sheet name="D-I (2)" sheetId="12" r:id="rId12"/>
    <sheet name="D-J (2)" sheetId="13" r:id="rId13"/>
    <sheet name="D-K" sheetId="14" r:id="rId14"/>
  </sheets>
  <externalReferences>
    <externalReference r:id="rId17"/>
  </externalReferences>
  <definedNames>
    <definedName name="_xlnm.Print_Area" localSheetId="0">'D - com insalubridade'!$A$1:$B$38</definedName>
    <definedName name="_xlnm.Print_Area" localSheetId="2">'D-A 25h (2)'!$A$1:$E$41</definedName>
    <definedName name="_xlnm.Print_Area" localSheetId="1">'D-A 44h (2)'!$A$1:$E$39</definedName>
    <definedName name="_xlnm.Print_Area" localSheetId="4">'D-B 25h (2)'!$A$1:$D$39</definedName>
    <definedName name="_xlnm.Print_Area" localSheetId="3">'D-B 44h (2)'!$A$1:$D$39</definedName>
    <definedName name="_xlnm.Print_Area" localSheetId="5">'D-C (2)'!$A$1:$I$45</definedName>
    <definedName name="_xlnm.Print_Area" localSheetId="6">'D-D (2)'!$A$1:$B$43</definedName>
    <definedName name="_xlnm.Print_Area" localSheetId="7">'D-E (2)'!$A$1:$E$39</definedName>
    <definedName name="_xlnm.Print_Area" localSheetId="8">'D-F (2)'!$A$1:$D$39</definedName>
    <definedName name="_xlnm.Print_Area" localSheetId="9">'D-G (2)'!$A$1:$G$34</definedName>
    <definedName name="_xlnm.Print_Area" localSheetId="10">'D-H (2)'!$A$1:$F$70</definedName>
    <definedName name="_xlnm.Print_Area" localSheetId="11">'D-I (2)'!$A$1:$G$152</definedName>
    <definedName name="_xlnm.Print_Area" localSheetId="12">'D-J (2)'!$A$1:$D$61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<sst xmlns="http://schemas.openxmlformats.org/spreadsheetml/2006/main" count="944" uniqueCount="237">
  <si>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</si>
  <si>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</si>
  <si>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</si>
  <si>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</si>
  <si>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</si>
  <si>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</si>
  <si>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</si>
  <si>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</si>
  <si>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</si>
  <si>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</si>
  <si>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</si>
  <si>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</si>
  <si>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</si>
  <si>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</si>
  <si>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</si>
  <si>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</si>
  <si>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</si>
  <si>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</si>
  <si>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</si>
  <si>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</si>
  <si>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</si>
  <si>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</si>
  <si>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</si>
  <si>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</si>
  <si>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</si>
  <si>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</si>
  <si>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</si>
  <si>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</si>
  <si>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</si>
  <si>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</si>
  <si>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</si>
  <si>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</si>
  <si>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</si>
  <si>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</si>
  <si>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</si>
  <si>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</si>
  <si>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</si>
  <si>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</si>
  <si>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</si>
  <si>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</si>
  <si>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</si>
  <si>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</si>
  <si>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</si>
  <si>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</si>
  <si>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</si>
  <si>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</si>
  <si>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</si>
  <si>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</si>
  <si>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</si>
  <si>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</si>
  <si>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</si>
  <si>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</si>
  <si>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</si>
  <si>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</si>
  <si>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</si>
  <si>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</si>
  <si>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</si>
  <si>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</si>
  <si>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</si>
  <si>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</si>
  <si>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</si>
  <si>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</si>
  <si>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</si>
  <si>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</si>
  <si>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</si>
  <si>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</si>
  <si>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</si>
  <si>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</si>
  <si>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</si>
  <si>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</si>
  <si>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</si>
  <si>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</si>
  <si>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</si>
  <si>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</si>
  <si>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</si>
  <si>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</si>
  <si>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</si>
  <si>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</si>
  <si>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</si>
  <si>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</si>
  <si>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</si>
  <si>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</si>
  <si>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</si>
  <si>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</si>
  <si>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</si>
  <si>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</si>
  <si>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</si>
  <si>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</si>
  <si>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</si>
  <si>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</si>
  <si>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</si>
  <si>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</si>
  <si>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</si>
  <si>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</si>
  <si>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</si>
  <si>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</si>
  <si>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</si>
  <si>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</si>
  <si>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</si>
  <si>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</si>
  <si>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</si>
  <si>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</si>
  <si>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</si>
  <si>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</si>
  <si>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</si>
  <si>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</si>
  <si>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</si>
  <si>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</si>
  <si>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</si>
  <si>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</si>
  <si>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</si>
  <si>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</si>
  <si>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</si>
  <si>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</si>
  <si>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</si>
  <si>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</si>
  <si>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</si>
  <si>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</si>
  <si>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</si>
  <si>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</si>
  <si>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</si>
  <si>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</si>
  <si>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</si>
  <si>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</si>
  <si>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</si>
  <si>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</si>
  <si>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</si>
  <si>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</si>
  <si>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</si>
  <si>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</si>
  <si>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</si>
  <si>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</si>
  <si>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</si>
  <si>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</si>
  <si>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</si>
  <si>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</si>
  <si>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</si>
  <si>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</si>
  <si>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</si>
  <si>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</si>
  <si>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</si>
  <si>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</si>
  <si>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</si>
  <si>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</si>
  <si>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</si>
  <si>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</si>
  <si>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</si>
  <si>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</si>
  <si>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</si>
  <si>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</si>
  <si>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</si>
  <si>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</si>
  <si>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</si>
  <si>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</si>
  <si>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</si>
  <si>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</si>
  <si>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</si>
  <si>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</si>
  <si>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</si>
  <si>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</si>
  <si>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</si>
  <si>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</si>
  <si>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</si>
  <si>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</si>
  <si>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</si>
  <si>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</si>
  <si>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</si>
  <si>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</si>
  <si>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</si>
  <si>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</si>
  <si>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</si>
  <si>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</si>
  <si>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</si>
  <si>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</si>
  <si>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</si>
  <si>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</si>
  <si>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</si>
  <si>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</si>
  <si>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</si>
  <si>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</si>
  <si>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</si>
  <si>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</si>
  <si>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</si>
  <si>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</si>
  <si>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</si>
  <si>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</si>
  <si>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</si>
  <si>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</si>
  <si>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</si>
  <si>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</si>
  <si>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</si>
  <si>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</si>
  <si>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</si>
  <si>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</si>
  <si>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</si>
  <si>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</si>
  <si>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</si>
  <si>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</si>
  <si>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</si>
  <si>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</si>
  <si>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</si>
  <si>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</si>
  <si>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</si>
  <si>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</si>
  <si>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</si>
  <si>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</si>
  <si>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</si>
  <si>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</si>
  <si>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</si>
  <si>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</si>
  <si>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</si>
  <si>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</si>
  <si>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</si>
  <si>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</si>
  <si>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4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</si>
  <si>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</si>
  <si>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</si>
  <si>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</si>
  <si>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</si>
  <si>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</si>
  <si>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</si>
  <si>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</si>
  <si>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</si>
  <si>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1.701 A 2.299</t>
  </si>
  <si>
    <t>FAIXA 02 - DE 1.101 A 1.700</t>
  </si>
  <si>
    <t>FAIXA 03 - DE 601 A 1.100</t>
  </si>
  <si>
    <t>FAIXA 04 - DE 201 A 600</t>
  </si>
  <si>
    <t>FAIXA 05 - DE 1 A 200</t>
  </si>
  <si>
    <t>FAIXA 01 - DE 24.701 A 32.765</t>
  </si>
  <si>
    <t>FAIXA 02 - DE 16.401 A 24.700</t>
  </si>
  <si>
    <t>FAIXA 03 - DE 8.301 A 16.400</t>
  </si>
  <si>
    <t>FAIXA 04 - DE 3.401 A 8.300</t>
  </si>
  <si>
    <t>FAIXA 05 - DE 1 A 3.400</t>
  </si>
  <si>
    <t>D-K</t>
  </si>
  <si>
    <t>LOTE 04 B - ESCOLAS COM INSALUBRIDADE</t>
  </si>
  <si>
    <t>ANEXO XIV-K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</si>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</sst>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2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2" fillId="0" borderId="12" xfId="53" applyFont="1" applyFill="1" applyBorder="1" applyAlignment="1">
      <alignment horizontal="center" vertical="center"/>
      <protection/>
    </xf>
    <xf numFmtId="2" fontId="22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175" fontId="22" fillId="0" borderId="12" xfId="55" applyNumberFormat="1" applyFont="1" applyBorder="1" applyAlignment="1">
      <alignment vertical="center"/>
    </xf>
    <xf numFmtId="44" fontId="22" fillId="0" borderId="12" xfId="50" applyFont="1" applyBorder="1" applyAlignment="1">
      <alignment vertical="center"/>
    </xf>
    <xf numFmtId="10" fontId="22" fillId="0" borderId="12" xfId="55" applyNumberFormat="1" applyFont="1" applyBorder="1" applyAlignment="1">
      <alignment vertical="center"/>
    </xf>
    <xf numFmtId="0" fontId="22" fillId="0" borderId="12" xfId="53" applyFont="1" applyBorder="1" applyAlignment="1">
      <alignment vertical="center" wrapText="1"/>
      <protection/>
    </xf>
    <xf numFmtId="0" fontId="22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vertical="center"/>
      <protection/>
    </xf>
    <xf numFmtId="10" fontId="22" fillId="0" borderId="12" xfId="55" applyNumberFormat="1" applyFont="1" applyFill="1" applyBorder="1" applyAlignment="1">
      <alignment vertical="center"/>
    </xf>
    <xf numFmtId="176" fontId="22" fillId="0" borderId="12" xfId="55" applyNumberFormat="1" applyFont="1" applyBorder="1" applyAlignment="1">
      <alignment vertical="center"/>
    </xf>
    <xf numFmtId="0" fontId="22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44" fontId="22" fillId="0" borderId="0" xfId="50" applyFont="1" applyFill="1" applyBorder="1" applyAlignment="1">
      <alignment vertical="center"/>
    </xf>
    <xf numFmtId="44" fontId="2" fillId="0" borderId="0" xfId="50" applyFont="1" applyFill="1" applyBorder="1" applyAlignment="1">
      <alignment vertical="center"/>
    </xf>
    <xf numFmtId="44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2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53" applyFont="1" applyAlignment="1" applyProtection="1">
      <alignment vertical="center"/>
      <protection locked="0"/>
    </xf>
    <xf numFmtId="0" fontId="22" fillId="0" borderId="0" xfId="53" applyFont="1" applyFill="1" applyAlignment="1" applyProtection="1">
      <alignment vertical="center"/>
      <protection locked="0"/>
    </xf>
    <xf numFmtId="0" fontId="21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44" fontId="22" fillId="0" borderId="0" xfId="50" applyFont="1" applyFill="1" applyBorder="1" applyAlignment="1" applyProtection="1">
      <alignment vertical="center"/>
      <protection locked="0"/>
    </xf>
    <xf numFmtId="44" fontId="2" fillId="0" borderId="0" xfId="50" applyFont="1" applyFill="1" applyBorder="1" applyAlignment="1" applyProtection="1">
      <alignment vertical="center"/>
      <protection locked="0"/>
    </xf>
    <xf numFmtId="44" fontId="2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4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2" fillId="0" borderId="12" xfId="46" applyFont="1" applyFill="1" applyBorder="1" applyAlignment="1">
      <alignment horizontal="center" vertical="center"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53" applyFont="1" applyAlignment="1">
      <alignment vertical="center"/>
      <protection/>
    </xf>
    <xf numFmtId="3" fontId="22" fillId="0" borderId="0" xfId="53" applyNumberFormat="1" applyFont="1" applyFill="1" applyBorder="1" applyAlignment="1">
      <alignment horizontal="center" vertical="center"/>
      <protection/>
    </xf>
    <xf numFmtId="172" fontId="22" fillId="0" borderId="0" xfId="46" applyFont="1" applyFill="1" applyBorder="1" applyAlignment="1">
      <alignment horizontal="center" vertical="center"/>
    </xf>
    <xf numFmtId="172" fontId="22" fillId="0" borderId="0" xfId="46" applyNumberFormat="1" applyFont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2" fontId="22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23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2" fontId="45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4" fillId="0" borderId="12" xfId="53" applyNumberFormat="1" applyFont="1" applyBorder="1" applyAlignment="1">
      <alignment horizontal="center" vertical="center"/>
      <protection/>
    </xf>
    <xf numFmtId="0" fontId="42" fillId="0" borderId="0" xfId="53" applyFont="1" applyAlignment="1" quotePrefix="1">
      <alignment vertical="center"/>
      <protection/>
    </xf>
    <xf numFmtId="0" fontId="46" fillId="0" borderId="0" xfId="0" applyFont="1" applyBorder="1" applyAlignment="1">
      <alignment horizontal="left" vertical="top" wrapText="1"/>
    </xf>
    <xf numFmtId="0" fontId="47" fillId="27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3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9" fontId="22" fillId="0" borderId="12" xfId="53" applyNumberFormat="1" applyFont="1" applyBorder="1" applyAlignment="1">
      <alignment horizontal="center" vertical="center"/>
      <protection/>
    </xf>
    <xf numFmtId="172" fontId="48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3" fontId="45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172" fontId="0" fillId="0" borderId="16" xfId="46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8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15" xfId="52" applyFont="1" applyFill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24" fillId="0" borderId="0" xfId="53" applyFont="1" applyAlignment="1">
      <alignment horizontal="center" vertical="center"/>
      <protection/>
    </xf>
    <xf numFmtId="0" fontId="25" fillId="26" borderId="12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0" xfId="53" applyFont="1" applyFill="1" applyAlignment="1">
      <alignment horizontal="center" vertical="center"/>
      <protection/>
    </xf>
    <xf numFmtId="0" fontId="42" fillId="0" borderId="0" xfId="53" applyFont="1" applyAlignment="1" quotePrefix="1">
      <alignment horizontal="left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4" fillId="0" borderId="0" xfId="53" applyFont="1" applyAlignment="1" applyProtection="1">
      <alignment horizontal="center" vertical="center"/>
      <protection locked="0"/>
    </xf>
    <xf numFmtId="0" fontId="25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28" borderId="12" xfId="0" applyFont="1" applyFill="1" applyBorder="1" applyAlignment="1">
      <alignment horizontal="center" vertical="center"/>
    </xf>
    <xf numFmtId="0" fontId="28" fillId="3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31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1" borderId="12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28" borderId="23" xfId="0" applyFont="1" applyFill="1" applyBorder="1" applyAlignment="1" applyProtection="1">
      <alignment horizontal="center" vertical="center"/>
      <protection locked="0"/>
    </xf>
    <xf numFmtId="0" fontId="1" fillId="28" borderId="10" xfId="0" applyFont="1" applyFill="1" applyBorder="1" applyAlignment="1" applyProtection="1">
      <alignment horizontal="center" vertical="center"/>
      <protection locked="0"/>
    </xf>
    <xf numFmtId="0" fontId="1" fillId="28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  <xf numFmtId="0" fontId="38" fillId="0" borderId="0" xfId="0" applyFont="1" applyAlignment="1">
      <alignment horizontal="justify" vertical="justify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4-G.%20Forma&#231;&#227;o%20de%20Custo%20LOTE%2004%20A%20-%20Sem%20Insalubrid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- sem insalubridade"/>
      <sheetName val="D-A 44h"/>
      <sheetName val="D-A 25h"/>
      <sheetName val="D-B 44h"/>
      <sheetName val="D-B 25h"/>
      <sheetName val="D-C"/>
      <sheetName val="D-D"/>
      <sheetName val="D-E"/>
      <sheetName val="D-F"/>
      <sheetName val="D-G"/>
      <sheetName val="D-H"/>
      <sheetName val="D-I"/>
      <sheetName val="D-J"/>
      <sheetName val="Proposta Comercial"/>
    </sheetNames>
    <sheetDataSet>
      <sheetData sheetId="1">
        <row r="39">
          <cell r="D39">
            <v>0</v>
          </cell>
        </row>
      </sheetData>
      <sheetData sheetId="2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theme="5"/>
  </sheetPr>
  <dimension ref="A1:F54"/>
  <sheetViews>
    <sheetView showGridLines="0" view="pageBreakPreview" zoomScale="85" zoomScaleNormal="85" zoomScaleSheetLayoutView="85" workbookViewId="0" topLeftCell="A1">
      <selection activeCell="C6" sqref="C6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0" bestFit="1" customWidth="1"/>
    <col min="4" max="4" width="12.140625" style="160" bestFit="1" customWidth="1"/>
    <col min="5" max="16384" width="9.140625" style="160" customWidth="1"/>
  </cols>
  <sheetData>
    <row r="1" spans="1:2" ht="17.25" customHeight="1">
      <c r="A1" s="226" t="s">
        <v>235</v>
      </c>
      <c r="B1" s="226"/>
    </row>
    <row r="2" spans="1:2" ht="12.75">
      <c r="A2" s="226" t="s">
        <v>234</v>
      </c>
      <c r="B2" s="226"/>
    </row>
    <row r="3" spans="1:2" ht="12.75">
      <c r="A3" s="226" t="s">
        <v>97</v>
      </c>
      <c r="B3" s="226"/>
    </row>
    <row r="5" spans="1:2" ht="25.5" customHeight="1">
      <c r="A5" s="227" t="s">
        <v>98</v>
      </c>
      <c r="B5" s="227"/>
    </row>
    <row r="6" ht="16.5" customHeight="1">
      <c r="A6" s="24"/>
    </row>
    <row r="7" ht="15.75" customHeight="1">
      <c r="A7" s="26"/>
    </row>
    <row r="8" spans="1:2" ht="15.75" customHeight="1">
      <c r="A8" s="228" t="s">
        <v>62</v>
      </c>
      <c r="B8" s="228"/>
    </row>
    <row r="9" spans="1:2" ht="31.5" customHeight="1">
      <c r="A9" s="229" t="s">
        <v>154</v>
      </c>
      <c r="B9" s="229"/>
    </row>
    <row r="10" spans="1:4" ht="18" customHeight="1">
      <c r="A10" s="29"/>
      <c r="D10" s="161"/>
    </row>
    <row r="11" spans="1:2" ht="18" customHeight="1">
      <c r="A11" s="230" t="s">
        <v>63</v>
      </c>
      <c r="B11" s="231"/>
    </row>
    <row r="12" ht="18" customHeight="1">
      <c r="A12" s="28"/>
    </row>
    <row r="13" spans="1:2" ht="18" customHeight="1">
      <c r="A13" s="232" t="s">
        <v>52</v>
      </c>
      <c r="B13" s="232"/>
    </row>
    <row r="14" ht="18" customHeight="1">
      <c r="A14" s="28"/>
    </row>
    <row r="15" spans="1:2" ht="30.75" customHeight="1">
      <c r="A15" s="233" t="s">
        <v>96</v>
      </c>
      <c r="B15" s="233"/>
    </row>
    <row r="16" ht="18" customHeight="1">
      <c r="A16" s="28"/>
    </row>
    <row r="17" ht="18" customHeight="1">
      <c r="A17" s="28"/>
    </row>
    <row r="18" spans="1:2" ht="12.75">
      <c r="A18" s="233" t="s">
        <v>134</v>
      </c>
      <c r="B18" s="233"/>
    </row>
    <row r="19" spans="1:2" ht="30" customHeight="1">
      <c r="A19" s="234" t="s">
        <v>133</v>
      </c>
      <c r="B19" s="234"/>
    </row>
    <row r="20" spans="1:2" ht="18" customHeight="1">
      <c r="A20" s="28"/>
      <c r="B20" s="70"/>
    </row>
    <row r="21" spans="1:2" ht="26.25" customHeight="1">
      <c r="A21" s="229" t="s">
        <v>64</v>
      </c>
      <c r="B21" s="229"/>
    </row>
    <row r="22" spans="1:2" ht="12.75">
      <c r="A22" s="34"/>
      <c r="B22" s="34"/>
    </row>
    <row r="23" spans="1:2" ht="12.75">
      <c r="A23" s="68" t="s">
        <v>104</v>
      </c>
      <c r="B23" s="95"/>
    </row>
    <row r="24" spans="1:2" ht="12.75">
      <c r="A24" s="68" t="s">
        <v>99</v>
      </c>
      <c r="B24" s="68"/>
    </row>
    <row r="25" spans="1:2" ht="12.75">
      <c r="A25" s="68" t="s">
        <v>100</v>
      </c>
      <c r="B25" s="68"/>
    </row>
    <row r="26" spans="1:2" ht="12.75">
      <c r="A26" s="68" t="s">
        <v>101</v>
      </c>
      <c r="B26" s="68"/>
    </row>
    <row r="27" spans="1:2" ht="12.75">
      <c r="A27" s="68" t="s">
        <v>102</v>
      </c>
      <c r="B27" s="68"/>
    </row>
    <row r="28" spans="1:2" ht="12.75">
      <c r="A28" s="68" t="s">
        <v>103</v>
      </c>
      <c r="B28" s="68"/>
    </row>
    <row r="29" spans="1:2" ht="27" customHeight="1">
      <c r="A29" s="68" t="s">
        <v>135</v>
      </c>
      <c r="B29" s="68"/>
    </row>
    <row r="30" spans="1:2" ht="18" customHeight="1">
      <c r="A30" s="68" t="s">
        <v>136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1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2"/>
    </row>
    <row r="52" spans="1:6" ht="18" customHeight="1">
      <c r="A52" s="28"/>
      <c r="F52" s="162"/>
    </row>
    <row r="53" ht="18" customHeight="1">
      <c r="A53" s="28"/>
    </row>
    <row r="54" spans="1:3" ht="21" customHeight="1">
      <c r="A54" s="31"/>
      <c r="C54" s="163"/>
    </row>
  </sheetData>
  <sheetProtection/>
  <mergeCells count="12">
    <mergeCell ref="A13:B13"/>
    <mergeCell ref="A15:B15"/>
    <mergeCell ref="A18:B18"/>
    <mergeCell ref="A19:B19"/>
    <mergeCell ref="A21:B21"/>
    <mergeCell ref="A3:B3"/>
    <mergeCell ref="A1:B1"/>
    <mergeCell ref="A2:B2"/>
    <mergeCell ref="A5:B5"/>
    <mergeCell ref="A8:B8"/>
    <mergeCell ref="A9:B9"/>
    <mergeCell ref="A11:B1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21">
    <tabColor theme="5"/>
  </sheetPr>
  <dimension ref="A1:I34"/>
  <sheetViews>
    <sheetView showGridLines="0" view="pageBreakPreview" zoomScaleNormal="85" zoomScaleSheetLayoutView="100" zoomScalePageLayoutView="0" workbookViewId="0" topLeftCell="A1">
      <selection activeCell="C6" sqref="C6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6.5" customHeight="1">
      <c r="A1" s="264" t="str">
        <f>'D - com insalubridade'!A1</f>
        <v>ANEXO XIV-K - PLANILHA DE FORMAÇÃO DE CUSTO</v>
      </c>
      <c r="B1" s="264"/>
      <c r="C1" s="264"/>
      <c r="D1" s="264"/>
      <c r="E1" s="264"/>
      <c r="F1" s="264"/>
      <c r="G1" s="264"/>
    </row>
    <row r="2" spans="1:7" ht="12.75">
      <c r="A2" s="226" t="str">
        <f>'D - com insalubridade'!A2:B2</f>
        <v>LOTE 04 B - ESCOLAS COM INSALUBRIDADE</v>
      </c>
      <c r="B2" s="226"/>
      <c r="C2" s="226"/>
      <c r="D2" s="226"/>
      <c r="E2" s="226"/>
      <c r="F2" s="226"/>
      <c r="G2" s="226"/>
    </row>
    <row r="3" spans="1:7" ht="12.75">
      <c r="A3" s="226" t="s">
        <v>109</v>
      </c>
      <c r="B3" s="226"/>
      <c r="C3" s="226"/>
      <c r="D3" s="226"/>
      <c r="E3" s="226"/>
      <c r="F3" s="226"/>
      <c r="G3" s="226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74" t="s">
        <v>90</v>
      </c>
      <c r="B5" s="274"/>
      <c r="C5" s="274"/>
      <c r="D5" s="274"/>
      <c r="E5" s="274"/>
      <c r="F5" s="274"/>
      <c r="G5" s="274"/>
    </row>
    <row r="7" ht="12.75">
      <c r="A7" s="100" t="s">
        <v>125</v>
      </c>
    </row>
    <row r="8" spans="1:9" ht="12.75">
      <c r="A8" s="275"/>
      <c r="B8" s="275"/>
      <c r="C8" s="275"/>
      <c r="D8" s="275"/>
      <c r="E8" s="275"/>
      <c r="F8" s="275"/>
      <c r="G8" s="275"/>
      <c r="H8" s="165"/>
      <c r="I8" s="165"/>
    </row>
    <row r="9" spans="1:9" ht="12.75">
      <c r="A9" s="276" t="s">
        <v>164</v>
      </c>
      <c r="B9" s="276"/>
      <c r="C9" s="276"/>
      <c r="D9" s="181">
        <v>404</v>
      </c>
      <c r="F9" s="165"/>
      <c r="G9" s="165"/>
      <c r="H9" s="165"/>
      <c r="I9" s="165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71" t="str">
        <f>'D-C (2)'!A11:I11</f>
        <v>FAIXA 01 - DE 24.701 A 32.765</v>
      </c>
      <c r="B11" s="284"/>
      <c r="C11" s="284"/>
      <c r="D11" s="284"/>
      <c r="E11" s="284"/>
      <c r="F11" s="284"/>
      <c r="G11" s="272"/>
    </row>
    <row r="12" spans="1:7" ht="51">
      <c r="A12" s="215" t="s">
        <v>129</v>
      </c>
      <c r="B12" s="215" t="s">
        <v>116</v>
      </c>
      <c r="C12" s="215" t="s">
        <v>162</v>
      </c>
      <c r="D12" s="215" t="s">
        <v>160</v>
      </c>
      <c r="E12" s="215" t="s">
        <v>128</v>
      </c>
      <c r="F12" s="215" t="s">
        <v>130</v>
      </c>
      <c r="G12" s="215" t="s">
        <v>77</v>
      </c>
    </row>
    <row r="13" spans="1:7" ht="12.75">
      <c r="A13" s="5" t="s">
        <v>65</v>
      </c>
      <c r="B13" s="5" t="s">
        <v>66</v>
      </c>
      <c r="C13" s="21" t="s">
        <v>177</v>
      </c>
      <c r="D13" s="5" t="s">
        <v>124</v>
      </c>
      <c r="E13" s="21" t="s">
        <v>87</v>
      </c>
      <c r="F13" s="5" t="s">
        <v>86</v>
      </c>
      <c r="G13" s="21" t="s">
        <v>88</v>
      </c>
    </row>
    <row r="14" spans="1:7" ht="12.75">
      <c r="A14" s="9">
        <v>8</v>
      </c>
      <c r="B14" s="97">
        <f>A14*'D-E (2)'!$D$38</f>
        <v>0</v>
      </c>
      <c r="C14" s="7">
        <f>B14*$D$9</f>
        <v>0</v>
      </c>
      <c r="D14" s="9">
        <f>'D-C (2)'!F15</f>
        <v>404</v>
      </c>
      <c r="E14" s="7">
        <f>C14/D14</f>
        <v>0</v>
      </c>
      <c r="F14" s="69">
        <f>'D-C (2)'!H15</f>
        <v>32765</v>
      </c>
      <c r="G14" s="10">
        <f>E14/F14</f>
        <v>0</v>
      </c>
    </row>
    <row r="16" spans="1:7" ht="12.75">
      <c r="A16" s="271" t="str">
        <f>'D-C (2)'!A18:I18</f>
        <v>FAIXA 02 - DE 16.401 A 24.700</v>
      </c>
      <c r="B16" s="284"/>
      <c r="C16" s="284"/>
      <c r="D16" s="284"/>
      <c r="E16" s="284"/>
      <c r="F16" s="284"/>
      <c r="G16" s="272"/>
    </row>
    <row r="17" spans="1:7" ht="51">
      <c r="A17" s="215" t="s">
        <v>129</v>
      </c>
      <c r="B17" s="215" t="s">
        <v>116</v>
      </c>
      <c r="C17" s="215" t="s">
        <v>163</v>
      </c>
      <c r="D17" s="215" t="s">
        <v>160</v>
      </c>
      <c r="E17" s="215" t="s">
        <v>128</v>
      </c>
      <c r="F17" s="215" t="s">
        <v>130</v>
      </c>
      <c r="G17" s="215" t="s">
        <v>77</v>
      </c>
    </row>
    <row r="18" spans="1:7" ht="12.75">
      <c r="A18" s="5" t="s">
        <v>65</v>
      </c>
      <c r="B18" s="5" t="s">
        <v>66</v>
      </c>
      <c r="C18" s="21" t="s">
        <v>177</v>
      </c>
      <c r="D18" s="5" t="s">
        <v>124</v>
      </c>
      <c r="E18" s="21" t="s">
        <v>87</v>
      </c>
      <c r="F18" s="5" t="s">
        <v>86</v>
      </c>
      <c r="G18" s="21" t="s">
        <v>88</v>
      </c>
    </row>
    <row r="19" spans="1:7" ht="12.75">
      <c r="A19" s="9">
        <f>A14</f>
        <v>8</v>
      </c>
      <c r="B19" s="97">
        <f>A19*'D-E (2)'!$D$38</f>
        <v>0</v>
      </c>
      <c r="C19" s="7">
        <f>B19*$D$9</f>
        <v>0</v>
      </c>
      <c r="D19" s="9">
        <f>'D-C (2)'!F22</f>
        <v>404</v>
      </c>
      <c r="E19" s="7">
        <f>C19/D19</f>
        <v>0</v>
      </c>
      <c r="F19" s="69">
        <f>'D-C (2)'!H22</f>
        <v>24700</v>
      </c>
      <c r="G19" s="10">
        <f>E19/F19</f>
        <v>0</v>
      </c>
    </row>
    <row r="21" spans="1:7" ht="12.75">
      <c r="A21" s="271" t="str">
        <f>'D-C (2)'!A25:I25</f>
        <v>FAIXA 03 - DE 8.301 A 16.400</v>
      </c>
      <c r="B21" s="284"/>
      <c r="C21" s="284"/>
      <c r="D21" s="284"/>
      <c r="E21" s="284"/>
      <c r="F21" s="284"/>
      <c r="G21" s="272"/>
    </row>
    <row r="22" spans="1:7" ht="51">
      <c r="A22" s="215" t="s">
        <v>129</v>
      </c>
      <c r="B22" s="215" t="s">
        <v>116</v>
      </c>
      <c r="C22" s="215" t="s">
        <v>163</v>
      </c>
      <c r="D22" s="215" t="s">
        <v>160</v>
      </c>
      <c r="E22" s="215" t="s">
        <v>128</v>
      </c>
      <c r="F22" s="215" t="s">
        <v>130</v>
      </c>
      <c r="G22" s="215" t="s">
        <v>77</v>
      </c>
    </row>
    <row r="23" spans="1:7" ht="12.75">
      <c r="A23" s="5" t="s">
        <v>65</v>
      </c>
      <c r="B23" s="5" t="s">
        <v>66</v>
      </c>
      <c r="C23" s="21" t="s">
        <v>177</v>
      </c>
      <c r="D23" s="5" t="s">
        <v>124</v>
      </c>
      <c r="E23" s="21" t="s">
        <v>87</v>
      </c>
      <c r="F23" s="5" t="s">
        <v>86</v>
      </c>
      <c r="G23" s="21" t="s">
        <v>88</v>
      </c>
    </row>
    <row r="24" spans="1:7" ht="12.75">
      <c r="A24" s="9">
        <f>A14</f>
        <v>8</v>
      </c>
      <c r="B24" s="97">
        <f>A24*'D-E (2)'!$D$38</f>
        <v>0</v>
      </c>
      <c r="C24" s="7">
        <f>B24*$D$9</f>
        <v>0</v>
      </c>
      <c r="D24" s="9">
        <f>'D-C (2)'!F29</f>
        <v>404</v>
      </c>
      <c r="E24" s="7">
        <f>C24/D24</f>
        <v>0</v>
      </c>
      <c r="F24" s="69">
        <f>'D-C (2)'!H29</f>
        <v>16400</v>
      </c>
      <c r="G24" s="10">
        <f>E24/F24</f>
        <v>0</v>
      </c>
    </row>
    <row r="26" spans="1:7" ht="12.75">
      <c r="A26" s="271" t="str">
        <f>'D-C (2)'!A32:I32</f>
        <v>FAIXA 04 - DE 3.401 A 8.300</v>
      </c>
      <c r="B26" s="284"/>
      <c r="C26" s="284"/>
      <c r="D26" s="284"/>
      <c r="E26" s="284"/>
      <c r="F26" s="284"/>
      <c r="G26" s="272"/>
    </row>
    <row r="27" spans="1:7" ht="51">
      <c r="A27" s="215" t="s">
        <v>129</v>
      </c>
      <c r="B27" s="215" t="s">
        <v>116</v>
      </c>
      <c r="C27" s="215" t="s">
        <v>163</v>
      </c>
      <c r="D27" s="215" t="s">
        <v>160</v>
      </c>
      <c r="E27" s="215" t="s">
        <v>128</v>
      </c>
      <c r="F27" s="215" t="s">
        <v>130</v>
      </c>
      <c r="G27" s="215" t="s">
        <v>77</v>
      </c>
    </row>
    <row r="28" spans="1:7" ht="12.75">
      <c r="A28" s="5" t="s">
        <v>65</v>
      </c>
      <c r="B28" s="5" t="s">
        <v>66</v>
      </c>
      <c r="C28" s="21" t="s">
        <v>177</v>
      </c>
      <c r="D28" s="5" t="s">
        <v>124</v>
      </c>
      <c r="E28" s="21" t="s">
        <v>87</v>
      </c>
      <c r="F28" s="5" t="s">
        <v>86</v>
      </c>
      <c r="G28" s="21" t="s">
        <v>88</v>
      </c>
    </row>
    <row r="29" spans="1:7" ht="12.75">
      <c r="A29" s="9">
        <f>A14</f>
        <v>8</v>
      </c>
      <c r="B29" s="97">
        <f>A29*'D-E (2)'!$D$38</f>
        <v>0</v>
      </c>
      <c r="C29" s="7">
        <f>B29*$D$9</f>
        <v>0</v>
      </c>
      <c r="D29" s="9">
        <f>'D-C (2)'!F36</f>
        <v>404</v>
      </c>
      <c r="E29" s="7">
        <f>C29/D29</f>
        <v>0</v>
      </c>
      <c r="F29" s="69">
        <f>'D-C (2)'!H36</f>
        <v>8300</v>
      </c>
      <c r="G29" s="10">
        <f>E29/F29</f>
        <v>0</v>
      </c>
    </row>
    <row r="31" spans="1:7" ht="12.75">
      <c r="A31" s="271" t="str">
        <f>'D-C (2)'!A39:I39</f>
        <v>FAIXA 05 - DE 1 A 3.400</v>
      </c>
      <c r="B31" s="284"/>
      <c r="C31" s="284"/>
      <c r="D31" s="284"/>
      <c r="E31" s="284"/>
      <c r="F31" s="284"/>
      <c r="G31" s="272"/>
    </row>
    <row r="32" spans="1:7" ht="51">
      <c r="A32" s="215" t="s">
        <v>129</v>
      </c>
      <c r="B32" s="215" t="s">
        <v>116</v>
      </c>
      <c r="C32" s="215" t="s">
        <v>162</v>
      </c>
      <c r="D32" s="215" t="s">
        <v>160</v>
      </c>
      <c r="E32" s="215" t="s">
        <v>128</v>
      </c>
      <c r="F32" s="215" t="s">
        <v>130</v>
      </c>
      <c r="G32" s="215" t="s">
        <v>77</v>
      </c>
    </row>
    <row r="33" spans="1:7" ht="12.75">
      <c r="A33" s="5" t="s">
        <v>65</v>
      </c>
      <c r="B33" s="5" t="s">
        <v>66</v>
      </c>
      <c r="C33" s="21" t="s">
        <v>177</v>
      </c>
      <c r="D33" s="5" t="s">
        <v>124</v>
      </c>
      <c r="E33" s="21" t="s">
        <v>87</v>
      </c>
      <c r="F33" s="5" t="s">
        <v>86</v>
      </c>
      <c r="G33" s="21" t="s">
        <v>88</v>
      </c>
    </row>
    <row r="34" spans="1:7" ht="12.75">
      <c r="A34" s="9">
        <f>A14</f>
        <v>8</v>
      </c>
      <c r="B34" s="97">
        <f>A34*'D-E (2)'!$D$38</f>
        <v>0</v>
      </c>
      <c r="C34" s="7">
        <f>B34*$D$9</f>
        <v>0</v>
      </c>
      <c r="D34" s="9">
        <f>'D-C (2)'!F43</f>
        <v>404</v>
      </c>
      <c r="E34" s="7">
        <f>C34/D34</f>
        <v>0</v>
      </c>
      <c r="F34" s="69">
        <f>'D-C (2)'!H43</f>
        <v>3400</v>
      </c>
      <c r="G34" s="10">
        <f>E34/F34</f>
        <v>0</v>
      </c>
    </row>
  </sheetData>
  <sheetProtection/>
  <mergeCells count="11">
    <mergeCell ref="A9:C9"/>
    <mergeCell ref="A11:G11"/>
    <mergeCell ref="A16:G16"/>
    <mergeCell ref="A21:G21"/>
    <mergeCell ref="A26:G26"/>
    <mergeCell ref="A31:G31"/>
    <mergeCell ref="A1:G1"/>
    <mergeCell ref="A2:G2"/>
    <mergeCell ref="A3:G3"/>
    <mergeCell ref="A5:G5"/>
    <mergeCell ref="A8:G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22">
    <tabColor theme="5"/>
  </sheetPr>
  <dimension ref="A1:M70"/>
  <sheetViews>
    <sheetView showGridLines="0" view="pageBreakPreview" zoomScaleNormal="85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28" customWidth="1"/>
    <col min="9" max="11" width="9.140625" style="128" customWidth="1"/>
    <col min="12" max="16384" width="9.140625" style="1" customWidth="1"/>
  </cols>
  <sheetData>
    <row r="1" spans="1:6" ht="30.75" customHeight="1">
      <c r="A1" s="226" t="str">
        <f>'D - com insalubridade'!A1</f>
        <v>ANEXO XIV-K - PLANILHA DE FORMAÇÃO DE CUSTO</v>
      </c>
      <c r="B1" s="226"/>
      <c r="C1" s="226"/>
      <c r="D1" s="226"/>
      <c r="E1" s="226"/>
      <c r="F1" s="226"/>
    </row>
    <row r="2" spans="1:6" ht="12.75">
      <c r="A2" s="226" t="str">
        <f>'D - com insalubridade'!A2:B2</f>
        <v>LOTE 04 B - ESCOLAS COM INSALUBRIDADE</v>
      </c>
      <c r="B2" s="226"/>
      <c r="C2" s="226"/>
      <c r="D2" s="226"/>
      <c r="E2" s="226"/>
      <c r="F2" s="226"/>
    </row>
    <row r="3" spans="1:6" ht="12.75">
      <c r="A3" s="226" t="s">
        <v>110</v>
      </c>
      <c r="B3" s="226"/>
      <c r="C3" s="226"/>
      <c r="D3" s="226"/>
      <c r="E3" s="226"/>
      <c r="F3" s="226"/>
    </row>
    <row r="4" spans="2:6" ht="12.75">
      <c r="B4" s="61"/>
      <c r="C4" s="61"/>
      <c r="D4" s="61"/>
      <c r="E4" s="61"/>
      <c r="F4" s="61"/>
    </row>
    <row r="5" spans="1:6" ht="30" customHeight="1">
      <c r="A5" s="285" t="s">
        <v>151</v>
      </c>
      <c r="B5" s="285"/>
      <c r="C5" s="285"/>
      <c r="D5" s="285"/>
      <c r="E5" s="285"/>
      <c r="F5" s="285"/>
    </row>
    <row r="6" spans="1:11" ht="30" customHeight="1">
      <c r="A6" s="286" t="s">
        <v>93</v>
      </c>
      <c r="B6" s="286"/>
      <c r="C6" s="286"/>
      <c r="D6" s="286"/>
      <c r="E6" s="286"/>
      <c r="F6" s="170"/>
      <c r="K6" s="1"/>
    </row>
    <row r="7" spans="1:10" s="44" customFormat="1" ht="12.75">
      <c r="A7" s="286" t="s">
        <v>178</v>
      </c>
      <c r="B7" s="286"/>
      <c r="C7" s="286"/>
      <c r="D7" s="286"/>
      <c r="E7" s="286"/>
      <c r="F7" s="207"/>
      <c r="G7" s="129"/>
      <c r="H7" s="129"/>
      <c r="I7" s="129"/>
      <c r="J7" s="129"/>
    </row>
    <row r="8" spans="1:10" s="44" customFormat="1" ht="13.5" customHeight="1">
      <c r="A8" s="288" t="s">
        <v>184</v>
      </c>
      <c r="B8" s="288"/>
      <c r="C8" s="288"/>
      <c r="D8" s="288"/>
      <c r="E8" s="288"/>
      <c r="F8" s="288"/>
      <c r="G8" s="129"/>
      <c r="H8" s="129"/>
      <c r="I8" s="129"/>
      <c r="J8" s="129"/>
    </row>
    <row r="9" spans="1:10" s="44" customFormat="1" ht="12.75">
      <c r="A9" s="166"/>
      <c r="B9" s="166"/>
      <c r="C9" s="166"/>
      <c r="D9" s="166"/>
      <c r="E9" s="166"/>
      <c r="F9" s="207"/>
      <c r="G9" s="129"/>
      <c r="H9" s="129"/>
      <c r="I9" s="129"/>
      <c r="J9" s="129"/>
    </row>
    <row r="10" spans="1:10" s="44" customFormat="1" ht="12.75">
      <c r="A10" s="167" t="s">
        <v>179</v>
      </c>
      <c r="B10" s="167" t="s">
        <v>214</v>
      </c>
      <c r="C10" s="166"/>
      <c r="D10" s="166"/>
      <c r="E10" s="166"/>
      <c r="F10" s="207"/>
      <c r="G10" s="129"/>
      <c r="H10" s="129"/>
      <c r="I10" s="129"/>
      <c r="J10" s="129"/>
    </row>
    <row r="11" spans="1:10" s="44" customFormat="1" ht="12.75">
      <c r="A11" s="168" t="s">
        <v>180</v>
      </c>
      <c r="B11" s="169"/>
      <c r="C11" s="166"/>
      <c r="D11" s="166"/>
      <c r="E11" s="166"/>
      <c r="F11" s="207"/>
      <c r="G11" s="129"/>
      <c r="H11" s="129"/>
      <c r="I11" s="129"/>
      <c r="J11" s="129"/>
    </row>
    <row r="12" spans="1:10" s="44" customFormat="1" ht="12.75">
      <c r="A12" s="168" t="s">
        <v>181</v>
      </c>
      <c r="B12" s="169"/>
      <c r="C12" s="166"/>
      <c r="D12" s="166"/>
      <c r="E12" s="166"/>
      <c r="F12" s="207"/>
      <c r="G12" s="129"/>
      <c r="H12" s="129"/>
      <c r="I12" s="129"/>
      <c r="J12" s="129"/>
    </row>
    <row r="13" spans="1:10" s="44" customFormat="1" ht="12.75">
      <c r="A13" s="168" t="s">
        <v>182</v>
      </c>
      <c r="B13" s="169"/>
      <c r="C13" s="166"/>
      <c r="D13" s="166"/>
      <c r="E13" s="166"/>
      <c r="F13" s="207"/>
      <c r="G13" s="129"/>
      <c r="H13" s="129"/>
      <c r="I13" s="129"/>
      <c r="J13" s="129"/>
    </row>
    <row r="14" spans="1:10" s="44" customFormat="1" ht="14.25">
      <c r="A14" s="168" t="s">
        <v>183</v>
      </c>
      <c r="B14" s="169"/>
      <c r="C14" s="172"/>
      <c r="D14" s="172"/>
      <c r="E14" s="172"/>
      <c r="F14" s="130"/>
      <c r="G14" s="130"/>
      <c r="H14" s="130"/>
      <c r="I14" s="130"/>
      <c r="J14" s="130"/>
    </row>
    <row r="15" spans="1:11" s="44" customFormat="1" ht="13.5" customHeight="1">
      <c r="A15" s="288" t="s">
        <v>185</v>
      </c>
      <c r="B15" s="288"/>
      <c r="C15" s="288"/>
      <c r="D15" s="288"/>
      <c r="E15" s="288"/>
      <c r="F15" s="288"/>
      <c r="G15" s="130"/>
      <c r="H15" s="130"/>
      <c r="I15" s="130"/>
      <c r="J15" s="130"/>
      <c r="K15" s="130"/>
    </row>
    <row r="16" spans="2:11" s="44" customFormat="1" ht="14.25">
      <c r="B16" s="170"/>
      <c r="C16" s="171"/>
      <c r="D16" s="172"/>
      <c r="E16" s="55"/>
      <c r="F16" s="55"/>
      <c r="G16" s="130"/>
      <c r="H16" s="130"/>
      <c r="I16" s="130"/>
      <c r="J16" s="130"/>
      <c r="K16" s="130"/>
    </row>
    <row r="17" spans="1:6" ht="12.75">
      <c r="A17" s="289" t="str">
        <f>'D-C (2)'!A11:I11</f>
        <v>FAIXA 01 - DE 24.701 A 32.765</v>
      </c>
      <c r="B17" s="289"/>
      <c r="C17" s="289"/>
      <c r="D17" s="289"/>
      <c r="E17" s="289"/>
      <c r="F17" s="289"/>
    </row>
    <row r="18" spans="1:13" ht="51">
      <c r="A18" s="215" t="s">
        <v>29</v>
      </c>
      <c r="B18" s="215" t="s">
        <v>186</v>
      </c>
      <c r="C18" s="215" t="s">
        <v>160</v>
      </c>
      <c r="D18" s="215" t="s">
        <v>188</v>
      </c>
      <c r="E18" s="215" t="s">
        <v>130</v>
      </c>
      <c r="F18" s="215" t="s">
        <v>189</v>
      </c>
      <c r="G18" s="1"/>
      <c r="L18" s="128"/>
      <c r="M18" s="128"/>
    </row>
    <row r="19" spans="1:13" ht="12.75">
      <c r="A19" s="208"/>
      <c r="B19" s="5" t="s">
        <v>65</v>
      </c>
      <c r="C19" s="5" t="s">
        <v>66</v>
      </c>
      <c r="D19" s="21" t="s">
        <v>187</v>
      </c>
      <c r="E19" s="5" t="s">
        <v>82</v>
      </c>
      <c r="F19" s="21" t="s">
        <v>87</v>
      </c>
      <c r="G19" s="1"/>
      <c r="L19" s="128"/>
      <c r="M19" s="128"/>
    </row>
    <row r="20" spans="1:13" ht="14.25">
      <c r="A20" s="133" t="s">
        <v>190</v>
      </c>
      <c r="B20" s="175"/>
      <c r="C20" s="173">
        <v>404</v>
      </c>
      <c r="D20" s="175">
        <f>B20/C20</f>
        <v>0</v>
      </c>
      <c r="E20" s="69">
        <f>'D-C (2)'!$H$15</f>
        <v>32765</v>
      </c>
      <c r="F20" s="174">
        <f>D20/E20</f>
        <v>0</v>
      </c>
      <c r="G20" s="1"/>
      <c r="L20" s="128"/>
      <c r="M20" s="128"/>
    </row>
    <row r="21" spans="1:13" ht="25.5">
      <c r="A21" s="94" t="s">
        <v>191</v>
      </c>
      <c r="B21" s="175"/>
      <c r="C21" s="173">
        <v>404</v>
      </c>
      <c r="D21" s="175">
        <f aca="true" t="shared" si="0" ref="D21:D26">B21/C21</f>
        <v>0</v>
      </c>
      <c r="E21" s="69">
        <f>'D-C (2)'!$H$15</f>
        <v>32765</v>
      </c>
      <c r="F21" s="174">
        <f aca="true" t="shared" si="1" ref="F21:F26">D21/E21</f>
        <v>0</v>
      </c>
      <c r="G21" s="1"/>
      <c r="L21" s="128"/>
      <c r="M21" s="128"/>
    </row>
    <row r="22" spans="1:13" ht="25.5">
      <c r="A22" s="94" t="s">
        <v>192</v>
      </c>
      <c r="B22" s="175"/>
      <c r="C22" s="173">
        <v>404</v>
      </c>
      <c r="D22" s="175">
        <f t="shared" si="0"/>
        <v>0</v>
      </c>
      <c r="E22" s="69">
        <f>'D-C (2)'!$H$15</f>
        <v>32765</v>
      </c>
      <c r="F22" s="174">
        <f t="shared" si="1"/>
        <v>0</v>
      </c>
      <c r="G22" s="1"/>
      <c r="L22" s="128"/>
      <c r="M22" s="128"/>
    </row>
    <row r="23" spans="1:13" ht="38.25">
      <c r="A23" s="94" t="s">
        <v>193</v>
      </c>
      <c r="B23" s="175"/>
      <c r="C23" s="173">
        <v>404</v>
      </c>
      <c r="D23" s="175">
        <f t="shared" si="0"/>
        <v>0</v>
      </c>
      <c r="E23" s="69">
        <f>'D-C (2)'!$H$15</f>
        <v>32765</v>
      </c>
      <c r="F23" s="174">
        <f t="shared" si="1"/>
        <v>0</v>
      </c>
      <c r="G23" s="1"/>
      <c r="L23" s="128"/>
      <c r="M23" s="128"/>
    </row>
    <row r="24" spans="1:13" ht="25.5">
      <c r="A24" s="94" t="s">
        <v>194</v>
      </c>
      <c r="B24" s="175"/>
      <c r="C24" s="173">
        <v>404</v>
      </c>
      <c r="D24" s="175">
        <f t="shared" si="0"/>
        <v>0</v>
      </c>
      <c r="E24" s="69">
        <f>'D-C (2)'!$H$15</f>
        <v>32765</v>
      </c>
      <c r="F24" s="174">
        <f t="shared" si="1"/>
        <v>0</v>
      </c>
      <c r="G24" s="1"/>
      <c r="L24" s="128"/>
      <c r="M24" s="128"/>
    </row>
    <row r="25" spans="1:13" ht="38.25">
      <c r="A25" s="94" t="s">
        <v>195</v>
      </c>
      <c r="B25" s="175"/>
      <c r="C25" s="173">
        <v>404</v>
      </c>
      <c r="D25" s="175">
        <f t="shared" si="0"/>
        <v>0</v>
      </c>
      <c r="E25" s="69">
        <f>'D-C (2)'!$H$15</f>
        <v>32765</v>
      </c>
      <c r="F25" s="174">
        <f t="shared" si="1"/>
        <v>0</v>
      </c>
      <c r="G25" s="1"/>
      <c r="L25" s="128"/>
      <c r="M25" s="128"/>
    </row>
    <row r="26" spans="1:6" ht="14.25">
      <c r="A26" s="94" t="s">
        <v>196</v>
      </c>
      <c r="B26" s="175"/>
      <c r="C26" s="173">
        <v>404</v>
      </c>
      <c r="D26" s="175">
        <f t="shared" si="0"/>
        <v>0</v>
      </c>
      <c r="E26" s="69">
        <f>'D-C (2)'!$H$15</f>
        <v>32765</v>
      </c>
      <c r="F26" s="174">
        <f t="shared" si="1"/>
        <v>0</v>
      </c>
    </row>
    <row r="27" spans="1:6" ht="12.75">
      <c r="A27" s="44"/>
      <c r="B27" s="170"/>
      <c r="C27" s="171"/>
      <c r="D27" s="172"/>
      <c r="E27" s="55"/>
      <c r="F27" s="55"/>
    </row>
    <row r="28" spans="1:6" ht="12.75">
      <c r="A28" s="255" t="str">
        <f>'D-C (2)'!A18:I18</f>
        <v>FAIXA 02 - DE 16.401 A 24.700</v>
      </c>
      <c r="B28" s="255"/>
      <c r="C28" s="255"/>
      <c r="D28" s="255"/>
      <c r="E28" s="255"/>
      <c r="F28" s="255"/>
    </row>
    <row r="29" spans="1:6" ht="51">
      <c r="A29" s="215" t="s">
        <v>29</v>
      </c>
      <c r="B29" s="215" t="s">
        <v>186</v>
      </c>
      <c r="C29" s="215" t="s">
        <v>160</v>
      </c>
      <c r="D29" s="215" t="s">
        <v>188</v>
      </c>
      <c r="E29" s="215" t="s">
        <v>130</v>
      </c>
      <c r="F29" s="215" t="s">
        <v>189</v>
      </c>
    </row>
    <row r="30" spans="1:13" ht="12.75">
      <c r="A30" s="208"/>
      <c r="B30" s="5" t="s">
        <v>65</v>
      </c>
      <c r="C30" s="5" t="s">
        <v>66</v>
      </c>
      <c r="D30" s="21" t="s">
        <v>187</v>
      </c>
      <c r="E30" s="5" t="s">
        <v>82</v>
      </c>
      <c r="F30" s="21" t="s">
        <v>87</v>
      </c>
      <c r="G30" s="1"/>
      <c r="L30" s="128"/>
      <c r="M30" s="128"/>
    </row>
    <row r="31" spans="1:13" ht="14.25">
      <c r="A31" s="133" t="s">
        <v>190</v>
      </c>
      <c r="B31" s="175"/>
      <c r="C31" s="173">
        <v>404</v>
      </c>
      <c r="D31" s="175">
        <f>B31/C31</f>
        <v>0</v>
      </c>
      <c r="E31" s="69">
        <f>'D-C (2)'!$H$22</f>
        <v>24700</v>
      </c>
      <c r="F31" s="174">
        <f aca="true" t="shared" si="2" ref="F31:F37">D31/E31</f>
        <v>0</v>
      </c>
      <c r="G31" s="1"/>
      <c r="L31" s="128"/>
      <c r="M31" s="128"/>
    </row>
    <row r="32" spans="1:13" ht="28.5" customHeight="1">
      <c r="A32" s="94" t="s">
        <v>191</v>
      </c>
      <c r="B32" s="175"/>
      <c r="C32" s="173">
        <v>404</v>
      </c>
      <c r="D32" s="175">
        <f aca="true" t="shared" si="3" ref="D32:D37">B32/C32</f>
        <v>0</v>
      </c>
      <c r="E32" s="69">
        <f>'D-C (2)'!$H$22</f>
        <v>24700</v>
      </c>
      <c r="F32" s="174">
        <f t="shared" si="2"/>
        <v>0</v>
      </c>
      <c r="G32" s="1"/>
      <c r="L32" s="128"/>
      <c r="M32" s="128"/>
    </row>
    <row r="33" spans="1:13" ht="27" customHeight="1">
      <c r="A33" s="94" t="s">
        <v>192</v>
      </c>
      <c r="B33" s="175"/>
      <c r="C33" s="173">
        <v>404</v>
      </c>
      <c r="D33" s="175">
        <f t="shared" si="3"/>
        <v>0</v>
      </c>
      <c r="E33" s="69">
        <f>'D-C (2)'!$H$22</f>
        <v>24700</v>
      </c>
      <c r="F33" s="174">
        <f t="shared" si="2"/>
        <v>0</v>
      </c>
      <c r="G33" s="1"/>
      <c r="L33" s="128"/>
      <c r="M33" s="128"/>
    </row>
    <row r="34" spans="1:6" ht="38.25">
      <c r="A34" s="94" t="s">
        <v>193</v>
      </c>
      <c r="B34" s="175"/>
      <c r="C34" s="173">
        <v>404</v>
      </c>
      <c r="D34" s="175">
        <f t="shared" si="3"/>
        <v>0</v>
      </c>
      <c r="E34" s="69">
        <f>'D-C (2)'!$H$22</f>
        <v>24700</v>
      </c>
      <c r="F34" s="174">
        <f t="shared" si="2"/>
        <v>0</v>
      </c>
    </row>
    <row r="35" spans="1:6" ht="25.5">
      <c r="A35" s="94" t="s">
        <v>194</v>
      </c>
      <c r="B35" s="175"/>
      <c r="C35" s="173">
        <v>404</v>
      </c>
      <c r="D35" s="175">
        <f t="shared" si="3"/>
        <v>0</v>
      </c>
      <c r="E35" s="69">
        <f>'D-C (2)'!$H$22</f>
        <v>24700</v>
      </c>
      <c r="F35" s="174">
        <f t="shared" si="2"/>
        <v>0</v>
      </c>
    </row>
    <row r="36" spans="1:6" ht="24" customHeight="1">
      <c r="A36" s="94" t="s">
        <v>195</v>
      </c>
      <c r="B36" s="175"/>
      <c r="C36" s="173">
        <v>404</v>
      </c>
      <c r="D36" s="175">
        <f t="shared" si="3"/>
        <v>0</v>
      </c>
      <c r="E36" s="69">
        <f>'D-C (2)'!$H$22</f>
        <v>24700</v>
      </c>
      <c r="F36" s="174">
        <f t="shared" si="2"/>
        <v>0</v>
      </c>
    </row>
    <row r="37" spans="1:13" ht="14.25">
      <c r="A37" s="94" t="s">
        <v>196</v>
      </c>
      <c r="B37" s="175"/>
      <c r="C37" s="173">
        <v>404</v>
      </c>
      <c r="D37" s="175">
        <f t="shared" si="3"/>
        <v>0</v>
      </c>
      <c r="E37" s="69">
        <f>'D-C (2)'!$H$22</f>
        <v>24700</v>
      </c>
      <c r="F37" s="174">
        <f t="shared" si="2"/>
        <v>0</v>
      </c>
      <c r="G37" s="1"/>
      <c r="L37" s="128"/>
      <c r="M37" s="128"/>
    </row>
    <row r="38" spans="1:13" ht="12.75">
      <c r="A38" s="44"/>
      <c r="B38" s="170"/>
      <c r="C38" s="171"/>
      <c r="D38" s="172"/>
      <c r="E38" s="55"/>
      <c r="F38" s="55"/>
      <c r="G38" s="1"/>
      <c r="L38" s="128"/>
      <c r="M38" s="128"/>
    </row>
    <row r="39" spans="1:13" ht="12.75">
      <c r="A39" s="290" t="str">
        <f>'D-C (2)'!A25:I25</f>
        <v>FAIXA 03 - DE 8.301 A 16.400</v>
      </c>
      <c r="B39" s="290"/>
      <c r="C39" s="290"/>
      <c r="D39" s="290"/>
      <c r="E39" s="290"/>
      <c r="F39" s="290"/>
      <c r="G39" s="1"/>
      <c r="L39" s="128"/>
      <c r="M39" s="128"/>
    </row>
    <row r="40" spans="1:13" ht="52.5" customHeight="1">
      <c r="A40" s="215" t="s">
        <v>29</v>
      </c>
      <c r="B40" s="215" t="s">
        <v>186</v>
      </c>
      <c r="C40" s="215" t="s">
        <v>160</v>
      </c>
      <c r="D40" s="215" t="s">
        <v>188</v>
      </c>
      <c r="E40" s="215" t="s">
        <v>130</v>
      </c>
      <c r="F40" s="215" t="s">
        <v>189</v>
      </c>
      <c r="G40" s="1"/>
      <c r="L40" s="128"/>
      <c r="M40" s="128"/>
    </row>
    <row r="41" spans="1:6" ht="19.5" customHeight="1">
      <c r="A41" s="208"/>
      <c r="B41" s="5" t="s">
        <v>65</v>
      </c>
      <c r="C41" s="5" t="s">
        <v>66</v>
      </c>
      <c r="D41" s="21" t="s">
        <v>187</v>
      </c>
      <c r="E41" s="5" t="s">
        <v>82</v>
      </c>
      <c r="F41" s="21" t="s">
        <v>87</v>
      </c>
    </row>
    <row r="42" spans="1:6" ht="14.25">
      <c r="A42" s="133" t="s">
        <v>190</v>
      </c>
      <c r="B42" s="175"/>
      <c r="C42" s="173">
        <v>404</v>
      </c>
      <c r="D42" s="175">
        <f>B42/C42</f>
        <v>0</v>
      </c>
      <c r="E42" s="69">
        <f>'D-C (2)'!$H$29</f>
        <v>16400</v>
      </c>
      <c r="F42" s="174">
        <f aca="true" t="shared" si="4" ref="F42:F48">D42/E42</f>
        <v>0</v>
      </c>
    </row>
    <row r="43" spans="1:6" ht="25.5">
      <c r="A43" s="94" t="s">
        <v>191</v>
      </c>
      <c r="B43" s="175"/>
      <c r="C43" s="173">
        <v>404</v>
      </c>
      <c r="D43" s="175">
        <f aca="true" t="shared" si="5" ref="D43:D48">B43/C43</f>
        <v>0</v>
      </c>
      <c r="E43" s="69">
        <f>'D-C (2)'!$H$29</f>
        <v>16400</v>
      </c>
      <c r="F43" s="174">
        <f t="shared" si="4"/>
        <v>0</v>
      </c>
    </row>
    <row r="44" spans="1:13" ht="25.5">
      <c r="A44" s="94" t="s">
        <v>192</v>
      </c>
      <c r="B44" s="175"/>
      <c r="C44" s="173">
        <v>404</v>
      </c>
      <c r="D44" s="175">
        <f t="shared" si="5"/>
        <v>0</v>
      </c>
      <c r="E44" s="69">
        <f>'D-C (2)'!$H$29</f>
        <v>16400</v>
      </c>
      <c r="F44" s="174">
        <f t="shared" si="4"/>
        <v>0</v>
      </c>
      <c r="G44" s="1"/>
      <c r="L44" s="128"/>
      <c r="M44" s="128"/>
    </row>
    <row r="45" spans="1:13" ht="38.25">
      <c r="A45" s="94" t="s">
        <v>193</v>
      </c>
      <c r="B45" s="175"/>
      <c r="C45" s="173">
        <v>404</v>
      </c>
      <c r="D45" s="175">
        <f t="shared" si="5"/>
        <v>0</v>
      </c>
      <c r="E45" s="69">
        <f>'D-C (2)'!$H$29</f>
        <v>16400</v>
      </c>
      <c r="F45" s="174">
        <f t="shared" si="4"/>
        <v>0</v>
      </c>
      <c r="G45" s="1"/>
      <c r="L45" s="128"/>
      <c r="M45" s="128"/>
    </row>
    <row r="46" spans="1:13" ht="28.5" customHeight="1">
      <c r="A46" s="94" t="s">
        <v>194</v>
      </c>
      <c r="B46" s="175"/>
      <c r="C46" s="173">
        <v>404</v>
      </c>
      <c r="D46" s="175">
        <f t="shared" si="5"/>
        <v>0</v>
      </c>
      <c r="E46" s="69">
        <f>'D-C (2)'!$H$29</f>
        <v>16400</v>
      </c>
      <c r="F46" s="174">
        <f t="shared" si="4"/>
        <v>0</v>
      </c>
      <c r="G46" s="1"/>
      <c r="L46" s="128"/>
      <c r="M46" s="128"/>
    </row>
    <row r="47" spans="1:6" ht="44.25" customHeight="1">
      <c r="A47" s="94" t="s">
        <v>195</v>
      </c>
      <c r="B47" s="175"/>
      <c r="C47" s="173">
        <v>404</v>
      </c>
      <c r="D47" s="175">
        <f t="shared" si="5"/>
        <v>0</v>
      </c>
      <c r="E47" s="69">
        <f>'D-C (2)'!$H$29</f>
        <v>16400</v>
      </c>
      <c r="F47" s="174">
        <f t="shared" si="4"/>
        <v>0</v>
      </c>
    </row>
    <row r="48" spans="1:6" ht="14.25">
      <c r="A48" s="94" t="s">
        <v>196</v>
      </c>
      <c r="B48" s="175"/>
      <c r="C48" s="173">
        <v>404</v>
      </c>
      <c r="D48" s="175">
        <f t="shared" si="5"/>
        <v>0</v>
      </c>
      <c r="E48" s="69">
        <f>'D-C (2)'!$H$29</f>
        <v>16400</v>
      </c>
      <c r="F48" s="174">
        <f t="shared" si="4"/>
        <v>0</v>
      </c>
    </row>
    <row r="49" spans="1:6" ht="12.75">
      <c r="A49" s="44"/>
      <c r="B49" s="170"/>
      <c r="C49" s="171"/>
      <c r="D49" s="172"/>
      <c r="E49" s="55"/>
      <c r="F49" s="55"/>
    </row>
    <row r="50" spans="1:6" ht="12.75">
      <c r="A50" s="291" t="str">
        <f>'D-C (2)'!A32:I32</f>
        <v>FAIXA 04 - DE 3.401 A 8.300</v>
      </c>
      <c r="B50" s="291"/>
      <c r="C50" s="291"/>
      <c r="D50" s="291"/>
      <c r="E50" s="291"/>
      <c r="F50" s="291"/>
    </row>
    <row r="51" spans="1:6" ht="51">
      <c r="A51" s="215" t="s">
        <v>29</v>
      </c>
      <c r="B51" s="215" t="s">
        <v>186</v>
      </c>
      <c r="C51" s="215" t="s">
        <v>160</v>
      </c>
      <c r="D51" s="215" t="s">
        <v>188</v>
      </c>
      <c r="E51" s="215" t="s">
        <v>130</v>
      </c>
      <c r="F51" s="215" t="s">
        <v>189</v>
      </c>
    </row>
    <row r="52" spans="1:6" ht="12.75">
      <c r="A52" s="208"/>
      <c r="B52" s="5" t="s">
        <v>65</v>
      </c>
      <c r="C52" s="5" t="s">
        <v>66</v>
      </c>
      <c r="D52" s="21" t="s">
        <v>187</v>
      </c>
      <c r="E52" s="5" t="s">
        <v>82</v>
      </c>
      <c r="F52" s="21" t="s">
        <v>87</v>
      </c>
    </row>
    <row r="53" spans="1:6" ht="14.25">
      <c r="A53" s="133" t="s">
        <v>190</v>
      </c>
      <c r="B53" s="175"/>
      <c r="C53" s="173">
        <v>404</v>
      </c>
      <c r="D53" s="175">
        <f>B53/C53</f>
        <v>0</v>
      </c>
      <c r="E53" s="69">
        <f>'D-C (2)'!$H$36</f>
        <v>8300</v>
      </c>
      <c r="F53" s="174">
        <f aca="true" t="shared" si="6" ref="F53:F59">D53/E53</f>
        <v>0</v>
      </c>
    </row>
    <row r="54" spans="1:6" ht="25.5">
      <c r="A54" s="94" t="s">
        <v>191</v>
      </c>
      <c r="B54" s="175"/>
      <c r="C54" s="173">
        <v>404</v>
      </c>
      <c r="D54" s="175">
        <f aca="true" t="shared" si="7" ref="D54:D59">B54/C54</f>
        <v>0</v>
      </c>
      <c r="E54" s="69">
        <f>'D-C (2)'!$H$36</f>
        <v>8300</v>
      </c>
      <c r="F54" s="174">
        <f t="shared" si="6"/>
        <v>0</v>
      </c>
    </row>
    <row r="55" spans="1:6" ht="25.5">
      <c r="A55" s="94" t="s">
        <v>192</v>
      </c>
      <c r="B55" s="175"/>
      <c r="C55" s="173">
        <v>404</v>
      </c>
      <c r="D55" s="175">
        <f t="shared" si="7"/>
        <v>0</v>
      </c>
      <c r="E55" s="69">
        <f>'D-C (2)'!$H$36</f>
        <v>8300</v>
      </c>
      <c r="F55" s="174">
        <f t="shared" si="6"/>
        <v>0</v>
      </c>
    </row>
    <row r="56" spans="1:6" ht="38.25">
      <c r="A56" s="94" t="s">
        <v>193</v>
      </c>
      <c r="B56" s="175"/>
      <c r="C56" s="173">
        <v>404</v>
      </c>
      <c r="D56" s="175">
        <f t="shared" si="7"/>
        <v>0</v>
      </c>
      <c r="E56" s="69">
        <f>'D-C (2)'!$H$36</f>
        <v>8300</v>
      </c>
      <c r="F56" s="174">
        <f t="shared" si="6"/>
        <v>0</v>
      </c>
    </row>
    <row r="57" spans="1:6" ht="25.5">
      <c r="A57" s="94" t="s">
        <v>194</v>
      </c>
      <c r="B57" s="175"/>
      <c r="C57" s="173">
        <v>404</v>
      </c>
      <c r="D57" s="175">
        <f t="shared" si="7"/>
        <v>0</v>
      </c>
      <c r="E57" s="69">
        <f>'D-C (2)'!$H$36</f>
        <v>8300</v>
      </c>
      <c r="F57" s="174">
        <f t="shared" si="6"/>
        <v>0</v>
      </c>
    </row>
    <row r="58" spans="1:6" ht="38.25">
      <c r="A58" s="94" t="s">
        <v>195</v>
      </c>
      <c r="B58" s="175"/>
      <c r="C58" s="173">
        <v>404</v>
      </c>
      <c r="D58" s="175">
        <f t="shared" si="7"/>
        <v>0</v>
      </c>
      <c r="E58" s="69">
        <f>'D-C (2)'!$H$36</f>
        <v>8300</v>
      </c>
      <c r="F58" s="174">
        <f t="shared" si="6"/>
        <v>0</v>
      </c>
    </row>
    <row r="59" spans="1:6" ht="14.25">
      <c r="A59" s="94" t="s">
        <v>196</v>
      </c>
      <c r="B59" s="175"/>
      <c r="C59" s="173">
        <v>404</v>
      </c>
      <c r="D59" s="175">
        <f t="shared" si="7"/>
        <v>0</v>
      </c>
      <c r="E59" s="69">
        <f>'D-C (2)'!$H$36</f>
        <v>8300</v>
      </c>
      <c r="F59" s="174">
        <f t="shared" si="6"/>
        <v>0</v>
      </c>
    </row>
    <row r="60" spans="1:6" ht="12.75">
      <c r="A60" s="44"/>
      <c r="B60" s="170"/>
      <c r="C60" s="171"/>
      <c r="D60" s="172"/>
      <c r="E60" s="55"/>
      <c r="F60" s="55"/>
    </row>
    <row r="61" spans="1:6" ht="12.75">
      <c r="A61" s="287" t="str">
        <f>'D-C (2)'!A39:I39</f>
        <v>FAIXA 05 - DE 1 A 3.400</v>
      </c>
      <c r="B61" s="287"/>
      <c r="C61" s="287"/>
      <c r="D61" s="287"/>
      <c r="E61" s="287"/>
      <c r="F61" s="287"/>
    </row>
    <row r="62" spans="1:6" ht="51">
      <c r="A62" s="215" t="s">
        <v>29</v>
      </c>
      <c r="B62" s="215" t="s">
        <v>186</v>
      </c>
      <c r="C62" s="215" t="s">
        <v>160</v>
      </c>
      <c r="D62" s="215" t="s">
        <v>188</v>
      </c>
      <c r="E62" s="215" t="s">
        <v>130</v>
      </c>
      <c r="F62" s="215" t="s">
        <v>189</v>
      </c>
    </row>
    <row r="63" spans="1:6" ht="12.75">
      <c r="A63" s="208"/>
      <c r="B63" s="5" t="s">
        <v>65</v>
      </c>
      <c r="C63" s="5" t="s">
        <v>66</v>
      </c>
      <c r="D63" s="21" t="s">
        <v>187</v>
      </c>
      <c r="E63" s="5" t="s">
        <v>82</v>
      </c>
      <c r="F63" s="21" t="s">
        <v>87</v>
      </c>
    </row>
    <row r="64" spans="1:6" ht="14.25">
      <c r="A64" s="133" t="s">
        <v>190</v>
      </c>
      <c r="B64" s="175"/>
      <c r="C64" s="173">
        <v>404</v>
      </c>
      <c r="D64" s="175">
        <f>B64/C64</f>
        <v>0</v>
      </c>
      <c r="E64" s="69">
        <f>'D-C (2)'!$H$43</f>
        <v>3400</v>
      </c>
      <c r="F64" s="174">
        <f aca="true" t="shared" si="8" ref="F64:F70">D64/E64</f>
        <v>0</v>
      </c>
    </row>
    <row r="65" spans="1:6" ht="25.5">
      <c r="A65" s="94" t="s">
        <v>191</v>
      </c>
      <c r="B65" s="175"/>
      <c r="C65" s="173">
        <v>404</v>
      </c>
      <c r="D65" s="175">
        <f aca="true" t="shared" si="9" ref="D65:D70">B65/C65</f>
        <v>0</v>
      </c>
      <c r="E65" s="69">
        <f>'D-C (2)'!$H$43</f>
        <v>3400</v>
      </c>
      <c r="F65" s="174">
        <f t="shared" si="8"/>
        <v>0</v>
      </c>
    </row>
    <row r="66" spans="1:6" ht="25.5">
      <c r="A66" s="94" t="s">
        <v>192</v>
      </c>
      <c r="B66" s="175"/>
      <c r="C66" s="173">
        <v>404</v>
      </c>
      <c r="D66" s="175">
        <f t="shared" si="9"/>
        <v>0</v>
      </c>
      <c r="E66" s="69">
        <f>'D-C (2)'!$H$43</f>
        <v>3400</v>
      </c>
      <c r="F66" s="174">
        <f t="shared" si="8"/>
        <v>0</v>
      </c>
    </row>
    <row r="67" spans="1:6" ht="38.25">
      <c r="A67" s="94" t="s">
        <v>193</v>
      </c>
      <c r="B67" s="175"/>
      <c r="C67" s="173">
        <v>404</v>
      </c>
      <c r="D67" s="175">
        <f t="shared" si="9"/>
        <v>0</v>
      </c>
      <c r="E67" s="69">
        <f>'D-C (2)'!$H$43</f>
        <v>3400</v>
      </c>
      <c r="F67" s="174">
        <f t="shared" si="8"/>
        <v>0</v>
      </c>
    </row>
    <row r="68" spans="1:6" ht="25.5">
      <c r="A68" s="94" t="s">
        <v>194</v>
      </c>
      <c r="B68" s="175"/>
      <c r="C68" s="173">
        <v>404</v>
      </c>
      <c r="D68" s="175">
        <f t="shared" si="9"/>
        <v>0</v>
      </c>
      <c r="E68" s="69">
        <f>'D-C (2)'!$H$43</f>
        <v>3400</v>
      </c>
      <c r="F68" s="174">
        <f t="shared" si="8"/>
        <v>0</v>
      </c>
    </row>
    <row r="69" spans="1:6" ht="38.25">
      <c r="A69" s="94" t="s">
        <v>195</v>
      </c>
      <c r="B69" s="175"/>
      <c r="C69" s="173">
        <v>404</v>
      </c>
      <c r="D69" s="175">
        <f t="shared" si="9"/>
        <v>0</v>
      </c>
      <c r="E69" s="69">
        <f>'D-C (2)'!$H$43</f>
        <v>3400</v>
      </c>
      <c r="F69" s="174">
        <f t="shared" si="8"/>
        <v>0</v>
      </c>
    </row>
    <row r="70" spans="1:6" ht="14.25">
      <c r="A70" s="94" t="s">
        <v>196</v>
      </c>
      <c r="B70" s="175"/>
      <c r="C70" s="173">
        <v>404</v>
      </c>
      <c r="D70" s="175">
        <f t="shared" si="9"/>
        <v>0</v>
      </c>
      <c r="E70" s="69">
        <f>'D-C (2)'!$H$43</f>
        <v>3400</v>
      </c>
      <c r="F70" s="174">
        <f t="shared" si="8"/>
        <v>0</v>
      </c>
    </row>
  </sheetData>
  <sheetProtection/>
  <mergeCells count="13">
    <mergeCell ref="A61:F61"/>
    <mergeCell ref="A8:F8"/>
    <mergeCell ref="A15:F15"/>
    <mergeCell ref="A17:F17"/>
    <mergeCell ref="A28:F28"/>
    <mergeCell ref="A39:F39"/>
    <mergeCell ref="A50:F50"/>
    <mergeCell ref="A1:F1"/>
    <mergeCell ref="A2:F2"/>
    <mergeCell ref="A3:F3"/>
    <mergeCell ref="A5:F5"/>
    <mergeCell ref="A6:E6"/>
    <mergeCell ref="A7:E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23">
    <tabColor theme="5"/>
  </sheetPr>
  <dimension ref="A1:S150"/>
  <sheetViews>
    <sheetView showGridLines="0" view="pageBreakPreview" zoomScale="110" zoomScaleNormal="85" zoomScaleSheetLayoutView="110" zoomScalePageLayoutView="0" workbookViewId="0" topLeftCell="A1">
      <selection activeCell="C6" sqref="C6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26" t="str">
        <f>'D - com insalubridade'!A1</f>
        <v>ANEXO XIV-K - PLANILHA DE FORMAÇÃO DE CUSTO</v>
      </c>
      <c r="B1" s="226"/>
      <c r="C1" s="226"/>
      <c r="D1" s="226"/>
      <c r="E1" s="226"/>
      <c r="F1" s="226"/>
      <c r="G1" s="226"/>
    </row>
    <row r="2" spans="1:7" ht="12.75">
      <c r="A2" s="226" t="str">
        <f>'D - com insalubridade'!A2:B2</f>
        <v>LOTE 04 B - ESCOLAS COM INSALUBRIDADE</v>
      </c>
      <c r="B2" s="226"/>
      <c r="C2" s="226"/>
      <c r="D2" s="226"/>
      <c r="E2" s="226"/>
      <c r="F2" s="226"/>
      <c r="G2" s="226"/>
    </row>
    <row r="3" spans="1:7" ht="12.75">
      <c r="A3" s="226" t="s">
        <v>111</v>
      </c>
      <c r="B3" s="226"/>
      <c r="C3" s="226"/>
      <c r="D3" s="226"/>
      <c r="E3" s="226"/>
      <c r="F3" s="226"/>
      <c r="G3" s="226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92" t="s">
        <v>91</v>
      </c>
      <c r="B5" s="292"/>
      <c r="C5" s="292"/>
      <c r="D5" s="292"/>
      <c r="E5" s="292"/>
      <c r="F5" s="292"/>
      <c r="G5" s="292"/>
    </row>
    <row r="7" spans="1:7" ht="12.75">
      <c r="A7" s="292" t="s">
        <v>78</v>
      </c>
      <c r="B7" s="292"/>
      <c r="C7" s="292"/>
      <c r="D7" s="292"/>
      <c r="E7" s="292"/>
      <c r="F7" s="292"/>
      <c r="G7" s="292"/>
    </row>
    <row r="8" spans="1:7" ht="12.75">
      <c r="A8" s="116"/>
      <c r="B8" s="116"/>
      <c r="C8" s="116"/>
      <c r="D8" s="116"/>
      <c r="E8" s="116"/>
      <c r="F8" s="116"/>
      <c r="G8" s="116"/>
    </row>
    <row r="10" spans="1:6" ht="12.75">
      <c r="A10" s="293" t="str">
        <f>'D-C (2)'!A11:I11</f>
        <v>FAIXA 01 - DE 24.701 A 32.765</v>
      </c>
      <c r="B10" s="294"/>
      <c r="C10" s="294"/>
      <c r="D10" s="294"/>
      <c r="E10" s="294"/>
      <c r="F10" s="295"/>
    </row>
    <row r="11" spans="1:7" ht="12.75">
      <c r="A11" s="255" t="s">
        <v>29</v>
      </c>
      <c r="B11" s="296" t="s">
        <v>198</v>
      </c>
      <c r="C11" s="256" t="s">
        <v>197</v>
      </c>
      <c r="D11" s="298" t="s">
        <v>75</v>
      </c>
      <c r="E11" s="299"/>
      <c r="F11" s="256" t="s">
        <v>202</v>
      </c>
      <c r="G11" s="45"/>
    </row>
    <row r="12" spans="1:6" s="99" customFormat="1" ht="39.75" customHeight="1">
      <c r="A12" s="255"/>
      <c r="B12" s="297"/>
      <c r="C12" s="256"/>
      <c r="D12" s="213" t="s">
        <v>52</v>
      </c>
      <c r="E12" s="213" t="s">
        <v>67</v>
      </c>
      <c r="F12" s="256"/>
    </row>
    <row r="13" spans="1:6" s="99" customFormat="1" ht="12.75">
      <c r="A13" s="255"/>
      <c r="B13" s="213" t="s">
        <v>65</v>
      </c>
      <c r="C13" s="213" t="s">
        <v>66</v>
      </c>
      <c r="D13" s="213" t="s">
        <v>92</v>
      </c>
      <c r="E13" s="213" t="s">
        <v>82</v>
      </c>
      <c r="F13" s="213" t="s">
        <v>199</v>
      </c>
    </row>
    <row r="14" spans="1:15" ht="12.75">
      <c r="A14" s="168" t="s">
        <v>180</v>
      </c>
      <c r="B14" s="169">
        <f>'D-H (2)'!$B$11</f>
        <v>0</v>
      </c>
      <c r="C14" s="177">
        <f>SUM('D-H (2)'!$F$20:$F$26)</f>
        <v>0</v>
      </c>
      <c r="D14" s="178"/>
      <c r="E14" s="178">
        <f>'D-G (2)'!$G$14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68" t="s">
        <v>181</v>
      </c>
      <c r="B15" s="169">
        <f>'D-H (2)'!$B$12</f>
        <v>0</v>
      </c>
      <c r="C15" s="177">
        <f>SUM('D-H (2)'!$F$20:$F$26)</f>
        <v>0</v>
      </c>
      <c r="D15" s="178"/>
      <c r="E15" s="178">
        <f>'D-G (2)'!$G$14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68" t="s">
        <v>182</v>
      </c>
      <c r="B16" s="169">
        <f>'D-H (2)'!$B$13</f>
        <v>0</v>
      </c>
      <c r="C16" s="177">
        <f>SUM('D-H (2)'!$F$20:$F$26)</f>
        <v>0</v>
      </c>
      <c r="D16" s="178"/>
      <c r="E16" s="178">
        <f>'D-G (2)'!$G$14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68" t="s">
        <v>183</v>
      </c>
      <c r="B17" s="169">
        <f>'D-H (2)'!$B$14</f>
        <v>0</v>
      </c>
      <c r="C17" s="177">
        <f>SUM('D-H (2)'!$F$20:$F$26)</f>
        <v>0</v>
      </c>
      <c r="D17" s="178"/>
      <c r="E17" s="178">
        <f>'D-G (2)'!$G$14</f>
        <v>0</v>
      </c>
      <c r="F17" s="106">
        <f>SUM(B17:E17)</f>
        <v>0</v>
      </c>
      <c r="L17" s="107"/>
      <c r="M17" s="107"/>
      <c r="N17" s="107"/>
      <c r="O17" s="107"/>
    </row>
    <row r="18" ht="12.75">
      <c r="G18" s="109"/>
    </row>
    <row r="19" spans="1:7" ht="12.75">
      <c r="A19" s="300" t="str">
        <f>'D-C (2)'!A18:I18</f>
        <v>FAIXA 02 - DE 16.401 A 24.700</v>
      </c>
      <c r="B19" s="301"/>
      <c r="C19" s="301"/>
      <c r="D19" s="301"/>
      <c r="E19" s="301"/>
      <c r="F19" s="302"/>
      <c r="G19" s="109"/>
    </row>
    <row r="20" spans="1:7" ht="12.75" customHeight="1">
      <c r="A20" s="255" t="s">
        <v>29</v>
      </c>
      <c r="B20" s="296" t="s">
        <v>198</v>
      </c>
      <c r="C20" s="256" t="s">
        <v>197</v>
      </c>
      <c r="D20" s="298" t="s">
        <v>75</v>
      </c>
      <c r="E20" s="299"/>
      <c r="F20" s="256" t="s">
        <v>202</v>
      </c>
      <c r="G20" s="45"/>
    </row>
    <row r="21" spans="1:6" s="99" customFormat="1" ht="39" customHeight="1">
      <c r="A21" s="255"/>
      <c r="B21" s="297"/>
      <c r="C21" s="256"/>
      <c r="D21" s="213" t="s">
        <v>52</v>
      </c>
      <c r="E21" s="213" t="s">
        <v>67</v>
      </c>
      <c r="F21" s="256"/>
    </row>
    <row r="22" spans="1:6" s="99" customFormat="1" ht="12.75">
      <c r="A22" s="255"/>
      <c r="B22" s="213" t="s">
        <v>65</v>
      </c>
      <c r="C22" s="213" t="s">
        <v>66</v>
      </c>
      <c r="D22" s="213" t="s">
        <v>92</v>
      </c>
      <c r="E22" s="213" t="s">
        <v>82</v>
      </c>
      <c r="F22" s="213" t="s">
        <v>199</v>
      </c>
    </row>
    <row r="23" spans="1:15" ht="12.75">
      <c r="A23" s="168" t="s">
        <v>180</v>
      </c>
      <c r="B23" s="169">
        <f>'D-H (2)'!$B$11</f>
        <v>0</v>
      </c>
      <c r="C23" s="177">
        <f>SUM('D-H (2)'!$F$31:$F$37)</f>
        <v>0</v>
      </c>
      <c r="D23" s="178"/>
      <c r="E23" s="178">
        <f>'D-G (2)'!$G$19</f>
        <v>0</v>
      </c>
      <c r="F23" s="106">
        <f>SUM(B23:E23)</f>
        <v>0</v>
      </c>
      <c r="L23" s="107"/>
      <c r="M23" s="107"/>
      <c r="N23" s="107"/>
      <c r="O23" s="107"/>
    </row>
    <row r="24" spans="1:15" ht="12.75">
      <c r="A24" s="168" t="s">
        <v>181</v>
      </c>
      <c r="B24" s="169">
        <f>'D-H (2)'!$B$12</f>
        <v>0</v>
      </c>
      <c r="C24" s="177">
        <f>SUM('D-H (2)'!$F$31:$F$37)</f>
        <v>0</v>
      </c>
      <c r="D24" s="178"/>
      <c r="E24" s="178">
        <f>'D-G (2)'!$G$19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68" t="s">
        <v>182</v>
      </c>
      <c r="B25" s="169">
        <f>'D-H (2)'!$B$13</f>
        <v>0</v>
      </c>
      <c r="C25" s="177">
        <f>SUM('D-H (2)'!$F$31:$F$37)</f>
        <v>0</v>
      </c>
      <c r="D25" s="178"/>
      <c r="E25" s="178">
        <f>'D-G (2)'!$G$19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68" t="s">
        <v>183</v>
      </c>
      <c r="B26" s="169">
        <f>'D-H (2)'!$B$14</f>
        <v>0</v>
      </c>
      <c r="C26" s="177">
        <f>SUM('D-H (2)'!$F$31:$F$37)</f>
        <v>0</v>
      </c>
      <c r="D26" s="178"/>
      <c r="E26" s="178">
        <f>'D-G (2)'!$G$19</f>
        <v>0</v>
      </c>
      <c r="F26" s="106">
        <f>SUM(B26:E26)</f>
        <v>0</v>
      </c>
      <c r="L26" s="107"/>
      <c r="M26" s="107"/>
      <c r="N26" s="107"/>
      <c r="O26" s="107"/>
    </row>
    <row r="27" spans="12:15" ht="12.75">
      <c r="L27" s="107"/>
      <c r="M27" s="107"/>
      <c r="N27" s="107"/>
      <c r="O27" s="107"/>
    </row>
    <row r="28" spans="1:15" s="133" customFormat="1" ht="12.75" customHeight="1">
      <c r="A28" s="303" t="str">
        <f>'D-C (2)'!A25:I25</f>
        <v>FAIXA 03 - DE 8.301 A 16.400</v>
      </c>
      <c r="B28" s="303"/>
      <c r="C28" s="303"/>
      <c r="D28" s="303"/>
      <c r="E28" s="303"/>
      <c r="F28" s="303"/>
      <c r="G28" s="185"/>
      <c r="H28" s="185"/>
      <c r="I28" s="185"/>
      <c r="J28" s="184"/>
      <c r="L28" s="134"/>
      <c r="M28" s="134"/>
      <c r="N28" s="134"/>
      <c r="O28" s="134"/>
    </row>
    <row r="29" spans="1:15" ht="12.75" customHeight="1">
      <c r="A29" s="255" t="s">
        <v>29</v>
      </c>
      <c r="B29" s="296" t="s">
        <v>198</v>
      </c>
      <c r="C29" s="256" t="s">
        <v>197</v>
      </c>
      <c r="D29" s="298" t="s">
        <v>75</v>
      </c>
      <c r="E29" s="299"/>
      <c r="F29" s="256" t="s">
        <v>202</v>
      </c>
      <c r="L29" s="107"/>
      <c r="M29" s="107"/>
      <c r="N29" s="107"/>
      <c r="O29" s="107"/>
    </row>
    <row r="30" spans="1:7" ht="12.75">
      <c r="A30" s="255"/>
      <c r="B30" s="297"/>
      <c r="C30" s="256"/>
      <c r="D30" s="213" t="s">
        <v>52</v>
      </c>
      <c r="E30" s="213" t="s">
        <v>67</v>
      </c>
      <c r="F30" s="256"/>
      <c r="G30" s="109"/>
    </row>
    <row r="31" spans="1:7" ht="12.75" customHeight="1">
      <c r="A31" s="255"/>
      <c r="B31" s="213" t="s">
        <v>65</v>
      </c>
      <c r="C31" s="213" t="s">
        <v>66</v>
      </c>
      <c r="D31" s="213" t="s">
        <v>92</v>
      </c>
      <c r="E31" s="213" t="s">
        <v>82</v>
      </c>
      <c r="F31" s="213" t="s">
        <v>199</v>
      </c>
      <c r="G31" s="45"/>
    </row>
    <row r="32" spans="1:6" s="99" customFormat="1" ht="12.75">
      <c r="A32" s="168" t="s">
        <v>180</v>
      </c>
      <c r="B32" s="169">
        <f>'D-H (2)'!$B$11</f>
        <v>0</v>
      </c>
      <c r="C32" s="177">
        <f>SUM('D-H (2)'!$F$42:$F$48)</f>
        <v>0</v>
      </c>
      <c r="D32" s="178"/>
      <c r="E32" s="178">
        <f>'D-G (2)'!$G$24</f>
        <v>0</v>
      </c>
      <c r="F32" s="106">
        <f>SUM(B32:E32)</f>
        <v>0</v>
      </c>
    </row>
    <row r="33" spans="1:6" s="99" customFormat="1" ht="12.75">
      <c r="A33" s="168" t="s">
        <v>181</v>
      </c>
      <c r="B33" s="169">
        <f>'D-H (2)'!$B$12</f>
        <v>0</v>
      </c>
      <c r="C33" s="177">
        <f>SUM('D-H (2)'!$F$42:$F$48)</f>
        <v>0</v>
      </c>
      <c r="D33" s="178"/>
      <c r="E33" s="178">
        <f>'D-G (2)'!$G$24</f>
        <v>0</v>
      </c>
      <c r="F33" s="106">
        <f>SUM(B33:E33)</f>
        <v>0</v>
      </c>
    </row>
    <row r="34" spans="1:15" ht="12.75">
      <c r="A34" s="168" t="s">
        <v>182</v>
      </c>
      <c r="B34" s="169">
        <f>'D-H (2)'!$B$13</f>
        <v>0</v>
      </c>
      <c r="C34" s="177">
        <f>SUM('D-H (2)'!$F$42:$F$48)</f>
        <v>0</v>
      </c>
      <c r="D34" s="178"/>
      <c r="E34" s="178">
        <f>'D-G (2)'!$G$24</f>
        <v>0</v>
      </c>
      <c r="F34" s="106">
        <f>SUM(B34:E34)</f>
        <v>0</v>
      </c>
      <c r="L34" s="107"/>
      <c r="M34" s="107"/>
      <c r="N34" s="107"/>
      <c r="O34" s="107"/>
    </row>
    <row r="35" spans="1:15" ht="12.75">
      <c r="A35" s="168" t="s">
        <v>183</v>
      </c>
      <c r="B35" s="169">
        <f>'D-H (2)'!$B$14</f>
        <v>0</v>
      </c>
      <c r="C35" s="177">
        <f>SUM('D-H (2)'!$F$42:$F$48)</f>
        <v>0</v>
      </c>
      <c r="D35" s="178"/>
      <c r="E35" s="178">
        <f>'D-G (2)'!$G$24</f>
        <v>0</v>
      </c>
      <c r="F35" s="106">
        <f>SUM(B35:E35)</f>
        <v>0</v>
      </c>
      <c r="L35" s="107"/>
      <c r="M35" s="107"/>
      <c r="N35" s="107"/>
      <c r="O35" s="107"/>
    </row>
    <row r="36" spans="12:15" ht="12.75">
      <c r="L36" s="107"/>
      <c r="M36" s="107"/>
      <c r="N36" s="107"/>
      <c r="O36" s="107"/>
    </row>
    <row r="37" spans="1:15" ht="12" customHeight="1">
      <c r="A37" s="304" t="str">
        <f>'D-C (2)'!A32:I32</f>
        <v>FAIXA 04 - DE 3.401 A 8.300</v>
      </c>
      <c r="B37" s="305"/>
      <c r="C37" s="305"/>
      <c r="D37" s="305"/>
      <c r="E37" s="305"/>
      <c r="F37" s="306"/>
      <c r="L37" s="107"/>
      <c r="M37" s="107"/>
      <c r="N37" s="107"/>
      <c r="O37" s="107"/>
    </row>
    <row r="38" spans="1:15" ht="12.75" customHeight="1">
      <c r="A38" s="255" t="s">
        <v>29</v>
      </c>
      <c r="B38" s="296" t="s">
        <v>198</v>
      </c>
      <c r="C38" s="256" t="s">
        <v>197</v>
      </c>
      <c r="D38" s="298" t="s">
        <v>75</v>
      </c>
      <c r="E38" s="299"/>
      <c r="F38" s="256" t="s">
        <v>202</v>
      </c>
      <c r="L38" s="107"/>
      <c r="M38" s="107"/>
      <c r="N38" s="107"/>
      <c r="O38" s="107"/>
    </row>
    <row r="39" spans="1:15" ht="12" customHeight="1">
      <c r="A39" s="255"/>
      <c r="B39" s="297"/>
      <c r="C39" s="256"/>
      <c r="D39" s="213" t="s">
        <v>52</v>
      </c>
      <c r="E39" s="213" t="s">
        <v>67</v>
      </c>
      <c r="F39" s="256"/>
      <c r="L39" s="107"/>
      <c r="M39" s="107"/>
      <c r="N39" s="107"/>
      <c r="O39" s="107"/>
    </row>
    <row r="40" spans="1:15" ht="12.75">
      <c r="A40" s="255"/>
      <c r="B40" s="213" t="s">
        <v>65</v>
      </c>
      <c r="C40" s="213" t="s">
        <v>66</v>
      </c>
      <c r="D40" s="213" t="s">
        <v>92</v>
      </c>
      <c r="E40" s="213" t="s">
        <v>82</v>
      </c>
      <c r="F40" s="213" t="s">
        <v>199</v>
      </c>
      <c r="L40" s="107"/>
      <c r="M40" s="107"/>
      <c r="N40" s="107"/>
      <c r="O40" s="107"/>
    </row>
    <row r="41" spans="1:7" ht="12.75">
      <c r="A41" s="168" t="s">
        <v>180</v>
      </c>
      <c r="B41" s="169">
        <f>'D-H (2)'!$B$11</f>
        <v>0</v>
      </c>
      <c r="C41" s="177">
        <f>SUM('D-H (2)'!$F$53:$F$59)</f>
        <v>0</v>
      </c>
      <c r="D41" s="178"/>
      <c r="E41" s="178">
        <f>'D-G (2)'!$G$29</f>
        <v>0</v>
      </c>
      <c r="F41" s="106">
        <f>SUM(B41:E41)</f>
        <v>0</v>
      </c>
      <c r="G41" s="109"/>
    </row>
    <row r="42" spans="1:7" ht="12.75" customHeight="1">
      <c r="A42" s="168" t="s">
        <v>181</v>
      </c>
      <c r="B42" s="169">
        <f>'D-H (2)'!$B$12</f>
        <v>0</v>
      </c>
      <c r="C42" s="177">
        <f>SUM('D-H (2)'!$F$53:$F$59)</f>
        <v>0</v>
      </c>
      <c r="D42" s="178"/>
      <c r="E42" s="178">
        <f>'D-G (2)'!$G$29</f>
        <v>0</v>
      </c>
      <c r="F42" s="106">
        <f>SUM(B42:E42)</f>
        <v>0</v>
      </c>
      <c r="G42" s="45"/>
    </row>
    <row r="43" spans="1:6" s="99" customFormat="1" ht="12.75">
      <c r="A43" s="168" t="s">
        <v>182</v>
      </c>
      <c r="B43" s="169">
        <f>'D-H (2)'!$B$13</f>
        <v>0</v>
      </c>
      <c r="C43" s="177">
        <f>SUM('D-H (2)'!$F$53:$F$59)</f>
        <v>0</v>
      </c>
      <c r="D43" s="178"/>
      <c r="E43" s="178">
        <f>'D-G (2)'!$G$29</f>
        <v>0</v>
      </c>
      <c r="F43" s="106">
        <f>SUM(B43:E43)</f>
        <v>0</v>
      </c>
    </row>
    <row r="44" spans="1:6" s="99" customFormat="1" ht="12.75">
      <c r="A44" s="168" t="s">
        <v>183</v>
      </c>
      <c r="B44" s="169">
        <f>'D-H (2)'!$B$14</f>
        <v>0</v>
      </c>
      <c r="C44" s="177">
        <f>SUM('D-H (2)'!$F$53:$F$59)</f>
        <v>0</v>
      </c>
      <c r="D44" s="178"/>
      <c r="E44" s="178">
        <f>'D-G (2)'!$G$29</f>
        <v>0</v>
      </c>
      <c r="F44" s="106">
        <f>SUM(B44:E44)</f>
        <v>0</v>
      </c>
    </row>
    <row r="45" spans="1:6" s="99" customFormat="1" ht="12.75">
      <c r="A45" s="25"/>
      <c r="B45" s="25"/>
      <c r="C45" s="25"/>
      <c r="D45" s="25"/>
      <c r="E45" s="25"/>
      <c r="F45" s="25"/>
    </row>
    <row r="46" spans="1:6" s="99" customFormat="1" ht="12.75">
      <c r="A46" s="307" t="str">
        <f>'D-C (2)'!A39:I39</f>
        <v>FAIXA 05 - DE 1 A 3.400</v>
      </c>
      <c r="B46" s="308"/>
      <c r="C46" s="308"/>
      <c r="D46" s="308"/>
      <c r="E46" s="308"/>
      <c r="F46" s="309"/>
    </row>
    <row r="47" spans="1:6" s="99" customFormat="1" ht="12.75" customHeight="1">
      <c r="A47" s="255" t="s">
        <v>29</v>
      </c>
      <c r="B47" s="296" t="s">
        <v>198</v>
      </c>
      <c r="C47" s="256" t="s">
        <v>197</v>
      </c>
      <c r="D47" s="298" t="s">
        <v>75</v>
      </c>
      <c r="E47" s="299"/>
      <c r="F47" s="256" t="s">
        <v>202</v>
      </c>
    </row>
    <row r="48" spans="1:6" s="99" customFormat="1" ht="12.75">
      <c r="A48" s="255"/>
      <c r="B48" s="297"/>
      <c r="C48" s="256"/>
      <c r="D48" s="213" t="s">
        <v>52</v>
      </c>
      <c r="E48" s="213" t="s">
        <v>67</v>
      </c>
      <c r="F48" s="256"/>
    </row>
    <row r="49" spans="1:6" s="99" customFormat="1" ht="12.75">
      <c r="A49" s="255"/>
      <c r="B49" s="213" t="s">
        <v>65</v>
      </c>
      <c r="C49" s="213" t="s">
        <v>66</v>
      </c>
      <c r="D49" s="213" t="s">
        <v>92</v>
      </c>
      <c r="E49" s="213" t="s">
        <v>82</v>
      </c>
      <c r="F49" s="213" t="s">
        <v>199</v>
      </c>
    </row>
    <row r="50" spans="1:6" s="99" customFormat="1" ht="12.75">
      <c r="A50" s="168" t="s">
        <v>180</v>
      </c>
      <c r="B50" s="169">
        <f>'D-H (2)'!$B$11</f>
        <v>0</v>
      </c>
      <c r="C50" s="177">
        <f>SUM('D-H (2)'!$F$64:$F$70)</f>
        <v>0</v>
      </c>
      <c r="D50" s="178"/>
      <c r="E50" s="178">
        <f>'D-G (2)'!$G$34</f>
        <v>0</v>
      </c>
      <c r="F50" s="106">
        <f>SUM(B50:E50)</f>
        <v>0</v>
      </c>
    </row>
    <row r="51" spans="1:6" s="99" customFormat="1" ht="12.75">
      <c r="A51" s="168" t="s">
        <v>181</v>
      </c>
      <c r="B51" s="169">
        <f>'D-H (2)'!$B$12</f>
        <v>0</v>
      </c>
      <c r="C51" s="177">
        <f>SUM('D-H (2)'!$F$64:$F$70)</f>
        <v>0</v>
      </c>
      <c r="D51" s="178"/>
      <c r="E51" s="178">
        <f>'D-G (2)'!$G$34</f>
        <v>0</v>
      </c>
      <c r="F51" s="106">
        <f>SUM(B51:E51)</f>
        <v>0</v>
      </c>
    </row>
    <row r="52" spans="1:6" s="99" customFormat="1" ht="12.75">
      <c r="A52" s="168" t="s">
        <v>182</v>
      </c>
      <c r="B52" s="169">
        <f>'D-H (2)'!$B$13</f>
        <v>0</v>
      </c>
      <c r="C52" s="177">
        <f>SUM('D-H (2)'!$F$64:$F$70)</f>
        <v>0</v>
      </c>
      <c r="D52" s="178"/>
      <c r="E52" s="178">
        <f>'D-G (2)'!$G$34</f>
        <v>0</v>
      </c>
      <c r="F52" s="106">
        <f>SUM(B52:E52)</f>
        <v>0</v>
      </c>
    </row>
    <row r="53" spans="1:6" s="99" customFormat="1" ht="12.75">
      <c r="A53" s="168" t="s">
        <v>183</v>
      </c>
      <c r="B53" s="169">
        <f>'D-H (2)'!$B$14</f>
        <v>0</v>
      </c>
      <c r="C53" s="177">
        <f>SUM('D-H (2)'!$F$64:$F$70)</f>
        <v>0</v>
      </c>
      <c r="D53" s="178"/>
      <c r="E53" s="178">
        <f>'D-G (2)'!$G$34</f>
        <v>0</v>
      </c>
      <c r="F53" s="106">
        <f>SUM(B53:E53)</f>
        <v>0</v>
      </c>
    </row>
    <row r="54" spans="1:6" s="99" customFormat="1" ht="12.75">
      <c r="A54" s="170"/>
      <c r="B54" s="171"/>
      <c r="C54" s="109"/>
      <c r="D54" s="109"/>
      <c r="E54" s="109"/>
      <c r="F54" s="113"/>
    </row>
    <row r="55" spans="1:7" ht="12.75">
      <c r="A55" s="292" t="s">
        <v>145</v>
      </c>
      <c r="B55" s="292"/>
      <c r="C55" s="292"/>
      <c r="D55" s="292"/>
      <c r="E55" s="292"/>
      <c r="F55" s="292"/>
      <c r="G55" s="292"/>
    </row>
    <row r="57" spans="1:6" ht="12.75" customHeight="1">
      <c r="A57" s="43"/>
      <c r="B57" s="296" t="s">
        <v>73</v>
      </c>
      <c r="C57" s="296" t="s">
        <v>200</v>
      </c>
      <c r="D57" s="310" t="s">
        <v>80</v>
      </c>
      <c r="E57" s="311"/>
      <c r="F57" s="312"/>
    </row>
    <row r="58" spans="1:7" s="99" customFormat="1" ht="12.75">
      <c r="A58" s="43"/>
      <c r="B58" s="297"/>
      <c r="C58" s="297"/>
      <c r="D58" s="213" t="s">
        <v>27</v>
      </c>
      <c r="E58" s="213" t="s">
        <v>28</v>
      </c>
      <c r="F58" s="213" t="s">
        <v>74</v>
      </c>
      <c r="G58" s="111"/>
    </row>
    <row r="59" spans="1:7" s="99" customFormat="1" ht="12.75">
      <c r="A59" s="43"/>
      <c r="B59" s="213" t="s">
        <v>86</v>
      </c>
      <c r="C59" s="213" t="s">
        <v>84</v>
      </c>
      <c r="D59" s="213" t="s">
        <v>85</v>
      </c>
      <c r="E59" s="213" t="s">
        <v>201</v>
      </c>
      <c r="F59" s="213" t="s">
        <v>144</v>
      </c>
      <c r="G59" s="111"/>
    </row>
    <row r="60" spans="1:7" s="99" customFormat="1" ht="12.75">
      <c r="A60" s="43"/>
      <c r="B60" s="40"/>
      <c r="C60" s="40"/>
      <c r="D60" s="40"/>
      <c r="E60" s="40"/>
      <c r="F60" s="40"/>
      <c r="G60" s="112"/>
    </row>
    <row r="61" spans="1:8" s="99" customFormat="1" ht="12.75">
      <c r="A61" s="117" t="s">
        <v>149</v>
      </c>
      <c r="B61" s="117"/>
      <c r="C61" s="41"/>
      <c r="D61" s="42"/>
      <c r="E61" s="42"/>
      <c r="F61" s="42"/>
      <c r="G61" s="42"/>
      <c r="H61" s="112"/>
    </row>
    <row r="62" spans="1:7" ht="12.75">
      <c r="A62" s="108"/>
      <c r="B62" s="108"/>
      <c r="C62" s="109"/>
      <c r="D62" s="109"/>
      <c r="E62" s="109"/>
      <c r="F62" s="109"/>
      <c r="G62" s="109"/>
    </row>
    <row r="63" spans="1:7" ht="12.75">
      <c r="A63" s="292" t="s">
        <v>146</v>
      </c>
      <c r="B63" s="292"/>
      <c r="C63" s="292"/>
      <c r="D63" s="292"/>
      <c r="E63" s="292"/>
      <c r="F63" s="292"/>
      <c r="G63" s="292"/>
    </row>
    <row r="64" ht="12" customHeight="1"/>
    <row r="65" spans="1:7" ht="12.75">
      <c r="A65" s="255" t="str">
        <f>'D-C (2)'!A11:I11</f>
        <v>FAIXA 01 - DE 24.701 A 32.765</v>
      </c>
      <c r="B65" s="255"/>
      <c r="C65" s="255"/>
      <c r="D65" s="255"/>
      <c r="E65" s="255"/>
      <c r="F65" s="24"/>
      <c r="G65" s="24"/>
    </row>
    <row r="66" spans="1:5" s="99" customFormat="1" ht="51">
      <c r="A66" s="255" t="s">
        <v>29</v>
      </c>
      <c r="B66" s="217" t="s">
        <v>202</v>
      </c>
      <c r="C66" s="217" t="s">
        <v>200</v>
      </c>
      <c r="D66" s="217" t="s">
        <v>73</v>
      </c>
      <c r="E66" s="217" t="s">
        <v>79</v>
      </c>
    </row>
    <row r="67" spans="1:5" s="99" customFormat="1" ht="12.75">
      <c r="A67" s="255"/>
      <c r="B67" s="213" t="s">
        <v>83</v>
      </c>
      <c r="C67" s="213" t="s">
        <v>203</v>
      </c>
      <c r="D67" s="213" t="s">
        <v>204</v>
      </c>
      <c r="E67" s="213" t="s">
        <v>208</v>
      </c>
    </row>
    <row r="68" spans="1:14" ht="12.75">
      <c r="A68" s="168" t="s">
        <v>180</v>
      </c>
      <c r="B68" s="178">
        <f>F14</f>
        <v>0</v>
      </c>
      <c r="C68" s="178">
        <f>B68*$C$60</f>
        <v>0</v>
      </c>
      <c r="D68" s="178">
        <f>SUM(B68:C68)*$B$60</f>
        <v>0</v>
      </c>
      <c r="E68" s="178">
        <f>SUM(B68:D68)</f>
        <v>0</v>
      </c>
      <c r="J68" s="107"/>
      <c r="K68" s="107"/>
      <c r="L68" s="107"/>
      <c r="M68" s="107"/>
      <c r="N68" s="107"/>
    </row>
    <row r="69" spans="1:14" ht="12.75">
      <c r="A69" s="168" t="s">
        <v>181</v>
      </c>
      <c r="B69" s="178">
        <f>F15</f>
        <v>0</v>
      </c>
      <c r="C69" s="178">
        <f>B69*$C$60</f>
        <v>0</v>
      </c>
      <c r="D69" s="178">
        <f>SUM(B69:C69)*$B$60</f>
        <v>0</v>
      </c>
      <c r="E69" s="178">
        <f>SUM(B69:D69)</f>
        <v>0</v>
      </c>
      <c r="J69" s="107"/>
      <c r="K69" s="107"/>
      <c r="L69" s="107"/>
      <c r="M69" s="107"/>
      <c r="N69" s="107"/>
    </row>
    <row r="70" spans="1:14" ht="12.75">
      <c r="A70" s="168" t="s">
        <v>182</v>
      </c>
      <c r="B70" s="178">
        <f>F16</f>
        <v>0</v>
      </c>
      <c r="C70" s="178">
        <f>B70*$C$60</f>
        <v>0</v>
      </c>
      <c r="D70" s="178">
        <f>SUM(B70:C70)*$B$60</f>
        <v>0</v>
      </c>
      <c r="E70" s="178">
        <f>SUM(B70:D70)</f>
        <v>0</v>
      </c>
      <c r="J70" s="107"/>
      <c r="K70" s="107"/>
      <c r="L70" s="107"/>
      <c r="M70" s="107"/>
      <c r="N70" s="107"/>
    </row>
    <row r="71" spans="1:14" ht="12.75">
      <c r="A71" s="168" t="s">
        <v>183</v>
      </c>
      <c r="B71" s="178">
        <f>F17</f>
        <v>0</v>
      </c>
      <c r="C71" s="178">
        <f>B71*$C$60</f>
        <v>0</v>
      </c>
      <c r="D71" s="178">
        <f>SUM(B71:C71)*$B$60</f>
        <v>0</v>
      </c>
      <c r="E71" s="178">
        <f>SUM(B71:D71)</f>
        <v>0</v>
      </c>
      <c r="J71" s="107"/>
      <c r="K71" s="107"/>
      <c r="L71" s="107"/>
      <c r="M71" s="107"/>
      <c r="N71" s="107"/>
    </row>
    <row r="73" spans="1:7" ht="12.75">
      <c r="A73" s="255" t="str">
        <f>'D-C (2)'!A18:I18</f>
        <v>FAIXA 02 - DE 16.401 A 24.700</v>
      </c>
      <c r="B73" s="255"/>
      <c r="C73" s="255"/>
      <c r="D73" s="255"/>
      <c r="E73" s="255"/>
      <c r="F73" s="24"/>
      <c r="G73" s="24"/>
    </row>
    <row r="74" spans="1:5" s="99" customFormat="1" ht="48" customHeight="1">
      <c r="A74" s="255" t="s">
        <v>29</v>
      </c>
      <c r="B74" s="217" t="s">
        <v>202</v>
      </c>
      <c r="C74" s="217" t="s">
        <v>200</v>
      </c>
      <c r="D74" s="217" t="s">
        <v>73</v>
      </c>
      <c r="E74" s="217" t="s">
        <v>79</v>
      </c>
    </row>
    <row r="75" spans="1:5" s="99" customFormat="1" ht="12.75">
      <c r="A75" s="255"/>
      <c r="B75" s="213" t="s">
        <v>83</v>
      </c>
      <c r="C75" s="213" t="s">
        <v>203</v>
      </c>
      <c r="D75" s="213" t="s">
        <v>204</v>
      </c>
      <c r="E75" s="213" t="s">
        <v>208</v>
      </c>
    </row>
    <row r="76" spans="1:14" ht="12.75">
      <c r="A76" s="168" t="s">
        <v>180</v>
      </c>
      <c r="B76" s="178">
        <f>F23</f>
        <v>0</v>
      </c>
      <c r="C76" s="178">
        <f>B76*$C$60</f>
        <v>0</v>
      </c>
      <c r="D76" s="178">
        <f>SUM(B76:C76)*$B$60</f>
        <v>0</v>
      </c>
      <c r="E76" s="178">
        <f>SUM(B76:D76)</f>
        <v>0</v>
      </c>
      <c r="J76" s="107"/>
      <c r="K76" s="107"/>
      <c r="L76" s="107"/>
      <c r="M76" s="107"/>
      <c r="N76" s="107"/>
    </row>
    <row r="77" spans="1:14" ht="12.75">
      <c r="A77" s="168" t="s">
        <v>181</v>
      </c>
      <c r="B77" s="178">
        <f>F24</f>
        <v>0</v>
      </c>
      <c r="C77" s="178">
        <f>B77*$C$60</f>
        <v>0</v>
      </c>
      <c r="D77" s="178">
        <f>SUM(B77:C77)*$B$60</f>
        <v>0</v>
      </c>
      <c r="E77" s="178">
        <f>SUM(B77:D77)</f>
        <v>0</v>
      </c>
      <c r="J77" s="107"/>
      <c r="K77" s="107"/>
      <c r="L77" s="107"/>
      <c r="M77" s="107"/>
      <c r="N77" s="107"/>
    </row>
    <row r="78" spans="1:14" ht="12.75">
      <c r="A78" s="168" t="s">
        <v>182</v>
      </c>
      <c r="B78" s="178">
        <f>F25</f>
        <v>0</v>
      </c>
      <c r="C78" s="178">
        <f>B78*$C$60</f>
        <v>0</v>
      </c>
      <c r="D78" s="178">
        <f>SUM(B78:C78)*$B$60</f>
        <v>0</v>
      </c>
      <c r="E78" s="178">
        <f>SUM(B78:D78)</f>
        <v>0</v>
      </c>
      <c r="J78" s="107"/>
      <c r="K78" s="107"/>
      <c r="L78" s="107"/>
      <c r="M78" s="107"/>
      <c r="N78" s="107"/>
    </row>
    <row r="79" spans="1:14" ht="12.75">
      <c r="A79" s="168" t="s">
        <v>183</v>
      </c>
      <c r="B79" s="178">
        <f>F26</f>
        <v>0</v>
      </c>
      <c r="C79" s="178">
        <f>B79*$C$60</f>
        <v>0</v>
      </c>
      <c r="D79" s="178">
        <f>SUM(B79:C79)*$B$60</f>
        <v>0</v>
      </c>
      <c r="E79" s="178">
        <f>SUM(B79:D79)</f>
        <v>0</v>
      </c>
      <c r="J79" s="107"/>
      <c r="K79" s="107"/>
      <c r="L79" s="107"/>
      <c r="M79" s="107"/>
      <c r="N79" s="107"/>
    </row>
    <row r="80" spans="10:14" ht="12.75">
      <c r="J80" s="107"/>
      <c r="K80" s="107"/>
      <c r="L80" s="107"/>
      <c r="M80" s="107"/>
      <c r="N80" s="107"/>
    </row>
    <row r="81" spans="1:14" ht="12" customHeight="1">
      <c r="A81" s="255" t="str">
        <f>'D-C (2)'!A25:I25</f>
        <v>FAIXA 03 - DE 8.301 A 16.400</v>
      </c>
      <c r="B81" s="255"/>
      <c r="C81" s="255"/>
      <c r="D81" s="255"/>
      <c r="E81" s="255"/>
      <c r="F81" s="24"/>
      <c r="G81" s="24"/>
      <c r="J81" s="107"/>
      <c r="K81" s="107"/>
      <c r="L81" s="107"/>
      <c r="M81" s="107"/>
      <c r="N81" s="107"/>
    </row>
    <row r="82" spans="1:7" ht="51">
      <c r="A82" s="255" t="s">
        <v>29</v>
      </c>
      <c r="B82" s="217" t="s">
        <v>202</v>
      </c>
      <c r="C82" s="217" t="s">
        <v>200</v>
      </c>
      <c r="D82" s="217" t="s">
        <v>73</v>
      </c>
      <c r="E82" s="217" t="s">
        <v>79</v>
      </c>
      <c r="F82" s="99"/>
      <c r="G82" s="99"/>
    </row>
    <row r="83" spans="1:7" ht="12.75">
      <c r="A83" s="255"/>
      <c r="B83" s="213" t="s">
        <v>83</v>
      </c>
      <c r="C83" s="213" t="s">
        <v>203</v>
      </c>
      <c r="D83" s="213" t="s">
        <v>204</v>
      </c>
      <c r="E83" s="213" t="s">
        <v>208</v>
      </c>
      <c r="F83" s="99"/>
      <c r="G83" s="99"/>
    </row>
    <row r="84" spans="1:7" s="99" customFormat="1" ht="12.75">
      <c r="A84" s="168" t="s">
        <v>180</v>
      </c>
      <c r="B84" s="178">
        <f>F32</f>
        <v>0</v>
      </c>
      <c r="C84" s="178">
        <f>B84*$C$60</f>
        <v>0</v>
      </c>
      <c r="D84" s="178">
        <f>SUM(B84:C84)*$B$60</f>
        <v>0</v>
      </c>
      <c r="E84" s="178">
        <f>SUM(B84:D84)</f>
        <v>0</v>
      </c>
      <c r="F84" s="25"/>
      <c r="G84" s="25"/>
    </row>
    <row r="85" spans="1:7" s="99" customFormat="1" ht="12.75">
      <c r="A85" s="168" t="s">
        <v>181</v>
      </c>
      <c r="B85" s="178">
        <f>F33</f>
        <v>0</v>
      </c>
      <c r="C85" s="178">
        <f>B85*$C$60</f>
        <v>0</v>
      </c>
      <c r="D85" s="178">
        <f>SUM(B85:C85)*$B$60</f>
        <v>0</v>
      </c>
      <c r="E85" s="178">
        <f>SUM(B85:D85)</f>
        <v>0</v>
      </c>
      <c r="F85" s="25"/>
      <c r="G85" s="25"/>
    </row>
    <row r="86" spans="1:14" ht="12.75">
      <c r="A86" s="168" t="s">
        <v>182</v>
      </c>
      <c r="B86" s="178">
        <f>F34</f>
        <v>0</v>
      </c>
      <c r="C86" s="178">
        <f>B86*$C$60</f>
        <v>0</v>
      </c>
      <c r="D86" s="178">
        <f>SUM(B86:C86)*$B$60</f>
        <v>0</v>
      </c>
      <c r="E86" s="178">
        <f>SUM(B86:D86)</f>
        <v>0</v>
      </c>
      <c r="J86" s="107"/>
      <c r="K86" s="107"/>
      <c r="L86" s="107"/>
      <c r="M86" s="107"/>
      <c r="N86" s="107"/>
    </row>
    <row r="87" spans="1:14" ht="12.75">
      <c r="A87" s="168" t="s">
        <v>183</v>
      </c>
      <c r="B87" s="178">
        <f>F35</f>
        <v>0</v>
      </c>
      <c r="C87" s="178">
        <f>B87*$C$60</f>
        <v>0</v>
      </c>
      <c r="D87" s="178">
        <f>SUM(B87:C87)*$B$60</f>
        <v>0</v>
      </c>
      <c r="E87" s="178">
        <f>SUM(B87:D87)</f>
        <v>0</v>
      </c>
      <c r="J87" s="107"/>
      <c r="K87" s="107"/>
      <c r="L87" s="107"/>
      <c r="M87" s="107"/>
      <c r="N87" s="107"/>
    </row>
    <row r="88" spans="10:14" ht="12.75">
      <c r="J88" s="107"/>
      <c r="K88" s="107"/>
      <c r="L88" s="107"/>
      <c r="M88" s="107"/>
      <c r="N88" s="107"/>
    </row>
    <row r="89" spans="1:14" ht="12.75">
      <c r="A89" s="255" t="str">
        <f>'D-C (2)'!A32:I32</f>
        <v>FAIXA 04 - DE 3.401 A 8.300</v>
      </c>
      <c r="B89" s="255"/>
      <c r="C89" s="255"/>
      <c r="D89" s="255"/>
      <c r="E89" s="255"/>
      <c r="F89" s="24"/>
      <c r="G89" s="24"/>
      <c r="J89" s="107"/>
      <c r="K89" s="107"/>
      <c r="L89" s="107"/>
      <c r="M89" s="107"/>
      <c r="N89" s="107"/>
    </row>
    <row r="90" spans="1:14" ht="51">
      <c r="A90" s="255" t="s">
        <v>29</v>
      </c>
      <c r="B90" s="217" t="s">
        <v>202</v>
      </c>
      <c r="C90" s="217" t="s">
        <v>200</v>
      </c>
      <c r="D90" s="217" t="s">
        <v>73</v>
      </c>
      <c r="E90" s="217" t="s">
        <v>79</v>
      </c>
      <c r="F90" s="99"/>
      <c r="G90" s="99"/>
      <c r="J90" s="107"/>
      <c r="K90" s="107"/>
      <c r="L90" s="107"/>
      <c r="M90" s="107"/>
      <c r="N90" s="107"/>
    </row>
    <row r="91" spans="1:14" ht="12.75">
      <c r="A91" s="255"/>
      <c r="B91" s="213" t="s">
        <v>83</v>
      </c>
      <c r="C91" s="213" t="s">
        <v>203</v>
      </c>
      <c r="D91" s="213" t="s">
        <v>204</v>
      </c>
      <c r="E91" s="213" t="s">
        <v>208</v>
      </c>
      <c r="F91" s="99"/>
      <c r="G91" s="99"/>
      <c r="J91" s="107"/>
      <c r="K91" s="107"/>
      <c r="L91" s="107"/>
      <c r="M91" s="107"/>
      <c r="N91" s="107"/>
    </row>
    <row r="92" spans="1:5" ht="12.75">
      <c r="A92" s="168" t="s">
        <v>180</v>
      </c>
      <c r="B92" s="178">
        <f>F41</f>
        <v>0</v>
      </c>
      <c r="C92" s="178">
        <f>B92*$C$60</f>
        <v>0</v>
      </c>
      <c r="D92" s="178">
        <f>SUM(B92:C92)*$B$60</f>
        <v>0</v>
      </c>
      <c r="E92" s="178">
        <f>SUM(B92:D92)</f>
        <v>0</v>
      </c>
    </row>
    <row r="93" spans="1:5" ht="12.75">
      <c r="A93" s="168" t="s">
        <v>181</v>
      </c>
      <c r="B93" s="178">
        <f>F42</f>
        <v>0</v>
      </c>
      <c r="C93" s="178">
        <f>B93*$C$60</f>
        <v>0</v>
      </c>
      <c r="D93" s="178">
        <f>SUM(B93:C93)*$B$60</f>
        <v>0</v>
      </c>
      <c r="E93" s="178">
        <f>SUM(B93:D93)</f>
        <v>0</v>
      </c>
    </row>
    <row r="94" spans="1:7" s="99" customFormat="1" ht="12.75">
      <c r="A94" s="168" t="s">
        <v>182</v>
      </c>
      <c r="B94" s="178">
        <f>F43</f>
        <v>0</v>
      </c>
      <c r="C94" s="178">
        <f>B94*$C$60</f>
        <v>0</v>
      </c>
      <c r="D94" s="178">
        <f>SUM(B94:C94)*$B$60</f>
        <v>0</v>
      </c>
      <c r="E94" s="178">
        <f>SUM(B94:D94)</f>
        <v>0</v>
      </c>
      <c r="F94" s="25"/>
      <c r="G94" s="25"/>
    </row>
    <row r="95" spans="1:7" s="99" customFormat="1" ht="12.75">
      <c r="A95" s="168" t="s">
        <v>183</v>
      </c>
      <c r="B95" s="178">
        <f>F44</f>
        <v>0</v>
      </c>
      <c r="C95" s="178">
        <f>B95*$C$60</f>
        <v>0</v>
      </c>
      <c r="D95" s="178">
        <f>SUM(B95:C95)*$B$60</f>
        <v>0</v>
      </c>
      <c r="E95" s="178">
        <f>SUM(B95:D95)</f>
        <v>0</v>
      </c>
      <c r="F95" s="25"/>
      <c r="G95" s="25"/>
    </row>
    <row r="96" spans="10:14" ht="12.75">
      <c r="J96" s="107"/>
      <c r="K96" s="107"/>
      <c r="L96" s="107"/>
      <c r="M96" s="107"/>
      <c r="N96" s="107"/>
    </row>
    <row r="97" spans="1:14" ht="12.75">
      <c r="A97" s="255" t="str">
        <f>'D-C (2)'!A39:I39</f>
        <v>FAIXA 05 - DE 1 A 3.400</v>
      </c>
      <c r="B97" s="255"/>
      <c r="C97" s="255"/>
      <c r="D97" s="255"/>
      <c r="E97" s="255"/>
      <c r="F97" s="24"/>
      <c r="G97" s="24"/>
      <c r="J97" s="107"/>
      <c r="K97" s="107"/>
      <c r="L97" s="107"/>
      <c r="M97" s="107"/>
      <c r="N97" s="107"/>
    </row>
    <row r="98" spans="1:7" ht="51">
      <c r="A98" s="255" t="s">
        <v>29</v>
      </c>
      <c r="B98" s="217" t="s">
        <v>202</v>
      </c>
      <c r="C98" s="217" t="s">
        <v>200</v>
      </c>
      <c r="D98" s="217" t="s">
        <v>73</v>
      </c>
      <c r="E98" s="217" t="s">
        <v>79</v>
      </c>
      <c r="F98" s="99"/>
      <c r="G98" s="99"/>
    </row>
    <row r="99" spans="1:7" ht="12.75">
      <c r="A99" s="255"/>
      <c r="B99" s="213" t="s">
        <v>83</v>
      </c>
      <c r="C99" s="213" t="s">
        <v>203</v>
      </c>
      <c r="D99" s="213" t="s">
        <v>204</v>
      </c>
      <c r="E99" s="213" t="s">
        <v>208</v>
      </c>
      <c r="F99" s="99"/>
      <c r="G99" s="99"/>
    </row>
    <row r="100" spans="1:7" s="99" customFormat="1" ht="12.75">
      <c r="A100" s="168" t="s">
        <v>180</v>
      </c>
      <c r="B100" s="178">
        <f>F50</f>
        <v>0</v>
      </c>
      <c r="C100" s="178">
        <f>B100*$C$60</f>
        <v>0</v>
      </c>
      <c r="D100" s="178">
        <f>SUM(B100:C100)*$B$60</f>
        <v>0</v>
      </c>
      <c r="E100" s="178">
        <f>SUM(B100:D100)</f>
        <v>0</v>
      </c>
      <c r="F100" s="25"/>
      <c r="G100" s="25"/>
    </row>
    <row r="101" spans="1:7" s="99" customFormat="1" ht="12.75">
      <c r="A101" s="168" t="s">
        <v>181</v>
      </c>
      <c r="B101" s="178">
        <f>F51</f>
        <v>0</v>
      </c>
      <c r="C101" s="178">
        <f>B101*$C$60</f>
        <v>0</v>
      </c>
      <c r="D101" s="178">
        <f>SUM(B101:C101)*$B$60</f>
        <v>0</v>
      </c>
      <c r="E101" s="178">
        <f>SUM(B101:D101)</f>
        <v>0</v>
      </c>
      <c r="F101" s="25"/>
      <c r="G101" s="25"/>
    </row>
    <row r="102" spans="1:14" ht="12.75">
      <c r="A102" s="168" t="s">
        <v>182</v>
      </c>
      <c r="B102" s="178">
        <f>F52</f>
        <v>0</v>
      </c>
      <c r="C102" s="178">
        <f>B102*$C$60</f>
        <v>0</v>
      </c>
      <c r="D102" s="178">
        <f>SUM(B102:C102)*$B$60</f>
        <v>0</v>
      </c>
      <c r="E102" s="178">
        <f>SUM(B102:D102)</f>
        <v>0</v>
      </c>
      <c r="J102" s="107"/>
      <c r="K102" s="107"/>
      <c r="L102" s="107"/>
      <c r="M102" s="107"/>
      <c r="N102" s="107"/>
    </row>
    <row r="103" spans="1:14" ht="12.75">
      <c r="A103" s="168" t="s">
        <v>183</v>
      </c>
      <c r="B103" s="178">
        <f>F53</f>
        <v>0</v>
      </c>
      <c r="C103" s="178">
        <f>B103*$C$60</f>
        <v>0</v>
      </c>
      <c r="D103" s="178">
        <f>SUM(B103:C103)*$B$60</f>
        <v>0</v>
      </c>
      <c r="E103" s="178">
        <f>SUM(B103:D103)</f>
        <v>0</v>
      </c>
      <c r="J103" s="107"/>
      <c r="K103" s="107"/>
      <c r="L103" s="107"/>
      <c r="M103" s="107"/>
      <c r="N103" s="107"/>
    </row>
    <row r="104" spans="1:7" ht="12.75">
      <c r="A104" s="108"/>
      <c r="B104" s="108"/>
      <c r="C104" s="109"/>
      <c r="D104" s="109"/>
      <c r="E104" s="109"/>
      <c r="F104" s="109"/>
      <c r="G104" s="109"/>
    </row>
    <row r="105" spans="1:7" ht="12.75">
      <c r="A105" s="313" t="s">
        <v>81</v>
      </c>
      <c r="B105" s="313"/>
      <c r="C105" s="313"/>
      <c r="D105" s="313"/>
      <c r="E105" s="313"/>
      <c r="F105" s="313"/>
      <c r="G105" s="313"/>
    </row>
    <row r="107" spans="1:7" ht="12.75">
      <c r="A107" s="287" t="str">
        <f>'D-C (2)'!A11:I11</f>
        <v>FAIXA 01 - DE 24.701 A 32.765</v>
      </c>
      <c r="B107" s="287"/>
      <c r="C107" s="287"/>
      <c r="D107" s="287"/>
      <c r="E107" s="287"/>
      <c r="F107" s="287"/>
      <c r="G107" s="287"/>
    </row>
    <row r="108" spans="1:7" ht="14.25" customHeight="1">
      <c r="A108" s="287" t="s">
        <v>29</v>
      </c>
      <c r="B108" s="314" t="s">
        <v>79</v>
      </c>
      <c r="C108" s="315" t="s">
        <v>28</v>
      </c>
      <c r="D108" s="315" t="s">
        <v>27</v>
      </c>
      <c r="E108" s="315" t="s">
        <v>74</v>
      </c>
      <c r="F108" s="314" t="s">
        <v>71</v>
      </c>
      <c r="G108" s="314" t="s">
        <v>206</v>
      </c>
    </row>
    <row r="109" spans="1:9" s="99" customFormat="1" ht="32.25" customHeight="1">
      <c r="A109" s="287"/>
      <c r="B109" s="314"/>
      <c r="C109" s="316"/>
      <c r="D109" s="316"/>
      <c r="E109" s="316"/>
      <c r="F109" s="314"/>
      <c r="G109" s="314"/>
      <c r="H109" s="56"/>
      <c r="I109" s="56"/>
    </row>
    <row r="110" spans="1:10" s="99" customFormat="1" ht="25.5">
      <c r="A110" s="287"/>
      <c r="B110" s="216" t="s">
        <v>205</v>
      </c>
      <c r="C110" s="216" t="s">
        <v>207</v>
      </c>
      <c r="D110" s="216" t="s">
        <v>209</v>
      </c>
      <c r="E110" s="216" t="s">
        <v>210</v>
      </c>
      <c r="F110" s="216" t="s">
        <v>211</v>
      </c>
      <c r="G110" s="216" t="s">
        <v>212</v>
      </c>
      <c r="H110" s="56"/>
      <c r="I110" s="56"/>
      <c r="J110" s="56"/>
    </row>
    <row r="111" spans="1:19" ht="12.75">
      <c r="A111" s="168" t="s">
        <v>180</v>
      </c>
      <c r="B111" s="178">
        <f>E68</f>
        <v>0</v>
      </c>
      <c r="C111" s="179">
        <f>B111*$E$60</f>
        <v>0</v>
      </c>
      <c r="D111" s="178">
        <f>B111*$D$60</f>
        <v>0</v>
      </c>
      <c r="E111" s="178">
        <f>B111*$F$60</f>
        <v>0</v>
      </c>
      <c r="F111" s="178">
        <f>B111/(1-SUM($D$60:$F$60))</f>
        <v>0</v>
      </c>
      <c r="G111" s="178">
        <f>B111/(1-SUM($D$60:$E$60))</f>
        <v>0</v>
      </c>
      <c r="H111" s="57"/>
      <c r="I111" s="58"/>
      <c r="J111" s="59"/>
      <c r="M111" s="110"/>
      <c r="O111" s="107"/>
      <c r="P111" s="107"/>
      <c r="Q111" s="107"/>
      <c r="R111" s="107"/>
      <c r="S111" s="107"/>
    </row>
    <row r="112" spans="1:19" ht="12.75">
      <c r="A112" s="168" t="s">
        <v>181</v>
      </c>
      <c r="B112" s="178">
        <f>E69</f>
        <v>0</v>
      </c>
      <c r="C112" s="179">
        <f>B112*$E$60</f>
        <v>0</v>
      </c>
      <c r="D112" s="178">
        <f>B112*$D$60</f>
        <v>0</v>
      </c>
      <c r="E112" s="178">
        <f>B112*$F$60</f>
        <v>0</v>
      </c>
      <c r="F112" s="178">
        <f>B112/(1-SUM($D$60:$F$60))</f>
        <v>0</v>
      </c>
      <c r="G112" s="178">
        <f>B112/(1-SUM($D$60:$E$60))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68" t="s">
        <v>182</v>
      </c>
      <c r="B113" s="178">
        <f>E70</f>
        <v>0</v>
      </c>
      <c r="C113" s="179">
        <f>B113*$E$60</f>
        <v>0</v>
      </c>
      <c r="D113" s="178">
        <f>B113*$D$60</f>
        <v>0</v>
      </c>
      <c r="E113" s="178">
        <f>B113*$F$60</f>
        <v>0</v>
      </c>
      <c r="F113" s="178">
        <f>B113/(1-SUM($D$60:$F$60))</f>
        <v>0</v>
      </c>
      <c r="G113" s="178">
        <f>B113/(1-SUM($D$60:$E$60))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68" t="s">
        <v>183</v>
      </c>
      <c r="B114" s="178">
        <f>E71</f>
        <v>0</v>
      </c>
      <c r="C114" s="179">
        <f>B114*$E$60</f>
        <v>0</v>
      </c>
      <c r="D114" s="178">
        <f>B114*$D$60</f>
        <v>0</v>
      </c>
      <c r="E114" s="178">
        <f>B114*$F$60</f>
        <v>0</v>
      </c>
      <c r="F114" s="178">
        <f>B114/(1-SUM($D$60:$F$60))</f>
        <v>0</v>
      </c>
      <c r="G114" s="178">
        <f>B114/(1-SUM($D$60:$E$60))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8:10" ht="12.75">
      <c r="H115" s="58"/>
      <c r="I115" s="58"/>
      <c r="J115" s="58"/>
    </row>
    <row r="116" spans="1:7" ht="12.75">
      <c r="A116" s="287" t="str">
        <f>'D-C (2)'!A18:I18</f>
        <v>FAIXA 02 - DE 16.401 A 24.700</v>
      </c>
      <c r="B116" s="287"/>
      <c r="C116" s="287"/>
      <c r="D116" s="287"/>
      <c r="E116" s="287"/>
      <c r="F116" s="287"/>
      <c r="G116" s="287"/>
    </row>
    <row r="117" spans="1:7" ht="12.75" customHeight="1">
      <c r="A117" s="287" t="s">
        <v>29</v>
      </c>
      <c r="B117" s="314" t="s">
        <v>79</v>
      </c>
      <c r="C117" s="315" t="s">
        <v>28</v>
      </c>
      <c r="D117" s="315" t="s">
        <v>27</v>
      </c>
      <c r="E117" s="315" t="s">
        <v>74</v>
      </c>
      <c r="F117" s="314" t="s">
        <v>71</v>
      </c>
      <c r="G117" s="314" t="s">
        <v>206</v>
      </c>
    </row>
    <row r="118" spans="1:9" s="99" customFormat="1" ht="12.75">
      <c r="A118" s="287"/>
      <c r="B118" s="314"/>
      <c r="C118" s="316"/>
      <c r="D118" s="316"/>
      <c r="E118" s="316"/>
      <c r="F118" s="314"/>
      <c r="G118" s="314"/>
      <c r="H118" s="56"/>
      <c r="I118" s="56"/>
    </row>
    <row r="119" spans="1:10" s="99" customFormat="1" ht="25.5">
      <c r="A119" s="287"/>
      <c r="B119" s="216" t="s">
        <v>205</v>
      </c>
      <c r="C119" s="216" t="s">
        <v>207</v>
      </c>
      <c r="D119" s="216" t="s">
        <v>209</v>
      </c>
      <c r="E119" s="216" t="s">
        <v>210</v>
      </c>
      <c r="F119" s="216" t="s">
        <v>211</v>
      </c>
      <c r="G119" s="216" t="s">
        <v>212</v>
      </c>
      <c r="H119" s="56"/>
      <c r="I119" s="56"/>
      <c r="J119" s="56"/>
    </row>
    <row r="120" spans="1:19" ht="12.75">
      <c r="A120" s="168" t="s">
        <v>180</v>
      </c>
      <c r="B120" s="178">
        <f>E76</f>
        <v>0</v>
      </c>
      <c r="C120" s="179">
        <f>B120*$E$60</f>
        <v>0</v>
      </c>
      <c r="D120" s="178">
        <f>B120*$D$60</f>
        <v>0</v>
      </c>
      <c r="E120" s="178">
        <f>B120*$F$60</f>
        <v>0</v>
      </c>
      <c r="F120" s="178">
        <f>B120/(1-SUM($D$60:$F$60))</f>
        <v>0</v>
      </c>
      <c r="G120" s="178">
        <f>B120/(1-SUM($D$60:$E$60))</f>
        <v>0</v>
      </c>
      <c r="H120" s="57"/>
      <c r="I120" s="58"/>
      <c r="J120" s="59"/>
      <c r="M120" s="110"/>
      <c r="O120" s="107"/>
      <c r="P120" s="107"/>
      <c r="Q120" s="107"/>
      <c r="R120" s="107"/>
      <c r="S120" s="107"/>
    </row>
    <row r="121" spans="1:19" ht="12.75">
      <c r="A121" s="168" t="s">
        <v>181</v>
      </c>
      <c r="B121" s="178">
        <f>E77</f>
        <v>0</v>
      </c>
      <c r="C121" s="179">
        <f>B121*$E$60</f>
        <v>0</v>
      </c>
      <c r="D121" s="178">
        <f>B121*$D$60</f>
        <v>0</v>
      </c>
      <c r="E121" s="178">
        <f>B121*$F$60</f>
        <v>0</v>
      </c>
      <c r="F121" s="178">
        <f>B121/(1-SUM($D$60:$F$60))</f>
        <v>0</v>
      </c>
      <c r="G121" s="178">
        <f>B121/(1-SUM($D$60:$E$60))</f>
        <v>0</v>
      </c>
      <c r="H121" s="57"/>
      <c r="I121" s="58"/>
      <c r="J121" s="59"/>
      <c r="M121" s="110"/>
      <c r="O121" s="107"/>
      <c r="P121" s="107"/>
      <c r="Q121" s="107"/>
      <c r="R121" s="107"/>
      <c r="S121" s="107"/>
    </row>
    <row r="122" spans="1:19" ht="12.75">
      <c r="A122" s="168" t="s">
        <v>182</v>
      </c>
      <c r="B122" s="178">
        <f>E78</f>
        <v>0</v>
      </c>
      <c r="C122" s="179">
        <f>B122*$E$60</f>
        <v>0</v>
      </c>
      <c r="D122" s="178">
        <f>B122*$D$60</f>
        <v>0</v>
      </c>
      <c r="E122" s="178">
        <f>B122*$F$60</f>
        <v>0</v>
      </c>
      <c r="F122" s="178">
        <f>B122/(1-SUM($D$60:$F$60))</f>
        <v>0</v>
      </c>
      <c r="G122" s="178">
        <f>B122/(1-SUM($D$60:$E$60))</f>
        <v>0</v>
      </c>
      <c r="H122" s="57"/>
      <c r="I122" s="58"/>
      <c r="J122" s="59"/>
      <c r="M122" s="110"/>
      <c r="O122" s="107"/>
      <c r="P122" s="107"/>
      <c r="Q122" s="107"/>
      <c r="R122" s="107"/>
      <c r="S122" s="107"/>
    </row>
    <row r="123" spans="1:19" ht="12.75">
      <c r="A123" s="168" t="s">
        <v>183</v>
      </c>
      <c r="B123" s="178">
        <f>E79</f>
        <v>0</v>
      </c>
      <c r="C123" s="179">
        <f>B123*$E$60</f>
        <v>0</v>
      </c>
      <c r="D123" s="178">
        <f>B123*$D$60</f>
        <v>0</v>
      </c>
      <c r="E123" s="178">
        <f>B123*$F$60</f>
        <v>0</v>
      </c>
      <c r="F123" s="178">
        <f>B123/(1-SUM($D$60:$F$60))</f>
        <v>0</v>
      </c>
      <c r="G123" s="178">
        <f>B123/(1-SUM($D$60:$E$60))</f>
        <v>0</v>
      </c>
      <c r="H123" s="57"/>
      <c r="I123" s="58"/>
      <c r="J123" s="59"/>
      <c r="M123" s="110"/>
      <c r="O123" s="107"/>
      <c r="P123" s="107"/>
      <c r="Q123" s="107"/>
      <c r="R123" s="107"/>
      <c r="S123" s="107"/>
    </row>
    <row r="124" spans="8:19" ht="12.75">
      <c r="H124" s="57"/>
      <c r="I124" s="58"/>
      <c r="J124" s="59"/>
      <c r="M124" s="110"/>
      <c r="O124" s="107"/>
      <c r="P124" s="107"/>
      <c r="Q124" s="107"/>
      <c r="R124" s="107"/>
      <c r="S124" s="107"/>
    </row>
    <row r="125" spans="1:19" ht="12.75">
      <c r="A125" s="287" t="str">
        <f>'D-C (2)'!A25:I25</f>
        <v>FAIXA 03 - DE 8.301 A 16.400</v>
      </c>
      <c r="B125" s="287"/>
      <c r="C125" s="287"/>
      <c r="D125" s="287"/>
      <c r="E125" s="287"/>
      <c r="F125" s="287"/>
      <c r="G125" s="287"/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7" ht="12.75">
      <c r="A126" s="287" t="s">
        <v>29</v>
      </c>
      <c r="B126" s="314" t="s">
        <v>79</v>
      </c>
      <c r="C126" s="315" t="s">
        <v>28</v>
      </c>
      <c r="D126" s="315" t="s">
        <v>27</v>
      </c>
      <c r="E126" s="315" t="s">
        <v>74</v>
      </c>
      <c r="F126" s="314" t="s">
        <v>71</v>
      </c>
      <c r="G126" s="314" t="s">
        <v>206</v>
      </c>
    </row>
    <row r="127" spans="1:7" ht="12.75">
      <c r="A127" s="287"/>
      <c r="B127" s="314"/>
      <c r="C127" s="316"/>
      <c r="D127" s="316"/>
      <c r="E127" s="316"/>
      <c r="F127" s="314"/>
      <c r="G127" s="314"/>
    </row>
    <row r="128" spans="1:7" ht="12.75" customHeight="1">
      <c r="A128" s="287"/>
      <c r="B128" s="216" t="s">
        <v>205</v>
      </c>
      <c r="C128" s="216" t="s">
        <v>207</v>
      </c>
      <c r="D128" s="216" t="s">
        <v>209</v>
      </c>
      <c r="E128" s="216" t="s">
        <v>210</v>
      </c>
      <c r="F128" s="216" t="s">
        <v>211</v>
      </c>
      <c r="G128" s="216" t="s">
        <v>212</v>
      </c>
    </row>
    <row r="129" spans="1:9" s="99" customFormat="1" ht="12.75">
      <c r="A129" s="168" t="s">
        <v>180</v>
      </c>
      <c r="B129" s="178">
        <f>E84</f>
        <v>0</v>
      </c>
      <c r="C129" s="179">
        <f>B129*$E$60</f>
        <v>0</v>
      </c>
      <c r="D129" s="178">
        <f>B129*$D$60</f>
        <v>0</v>
      </c>
      <c r="E129" s="178">
        <f>B129*$F$60</f>
        <v>0</v>
      </c>
      <c r="F129" s="178">
        <f>B129/(1-SUM($D$60:$F$60))</f>
        <v>0</v>
      </c>
      <c r="G129" s="178">
        <f>B129/(1-SUM($D$60:$E$60))</f>
        <v>0</v>
      </c>
      <c r="H129" s="56"/>
      <c r="I129" s="56"/>
    </row>
    <row r="130" spans="1:10" s="99" customFormat="1" ht="12.75">
      <c r="A130" s="168" t="s">
        <v>181</v>
      </c>
      <c r="B130" s="178">
        <f>E85</f>
        <v>0</v>
      </c>
      <c r="C130" s="179">
        <f>B130*$E$60</f>
        <v>0</v>
      </c>
      <c r="D130" s="178">
        <f>B130*$D$60</f>
        <v>0</v>
      </c>
      <c r="E130" s="178">
        <f>B130*$F$60</f>
        <v>0</v>
      </c>
      <c r="F130" s="178">
        <f>B130/(1-SUM($D$60:$F$60))</f>
        <v>0</v>
      </c>
      <c r="G130" s="178">
        <f>B130/(1-SUM($D$60:$E$60))</f>
        <v>0</v>
      </c>
      <c r="H130" s="56"/>
      <c r="I130" s="56"/>
      <c r="J130" s="56"/>
    </row>
    <row r="131" spans="1:19" ht="12.75">
      <c r="A131" s="168" t="s">
        <v>182</v>
      </c>
      <c r="B131" s="178">
        <f>E86</f>
        <v>0</v>
      </c>
      <c r="C131" s="179">
        <f>B131*$E$60</f>
        <v>0</v>
      </c>
      <c r="D131" s="178">
        <f>B131*$D$60</f>
        <v>0</v>
      </c>
      <c r="E131" s="178">
        <f>B131*$F$60</f>
        <v>0</v>
      </c>
      <c r="F131" s="178">
        <f>B131/(1-SUM($D$60:$F$60))</f>
        <v>0</v>
      </c>
      <c r="G131" s="178">
        <f>B131/(1-SUM($D$60:$E$60))</f>
        <v>0</v>
      </c>
      <c r="H131" s="57"/>
      <c r="I131" s="58"/>
      <c r="J131" s="59"/>
      <c r="M131" s="110"/>
      <c r="O131" s="107"/>
      <c r="P131" s="107"/>
      <c r="Q131" s="107"/>
      <c r="R131" s="107"/>
      <c r="S131" s="107"/>
    </row>
    <row r="132" spans="1:19" ht="12.75">
      <c r="A132" s="168" t="s">
        <v>183</v>
      </c>
      <c r="B132" s="178">
        <f>E87</f>
        <v>0</v>
      </c>
      <c r="C132" s="179">
        <f>B132*$E$60</f>
        <v>0</v>
      </c>
      <c r="D132" s="178">
        <f>B132*$D$60</f>
        <v>0</v>
      </c>
      <c r="E132" s="178">
        <f>B132*$F$60</f>
        <v>0</v>
      </c>
      <c r="F132" s="178">
        <f>B132/(1-SUM($D$60:$F$60))</f>
        <v>0</v>
      </c>
      <c r="G132" s="178">
        <f>B132/(1-SUM($D$60:$E$60))</f>
        <v>0</v>
      </c>
      <c r="H132" s="57"/>
      <c r="I132" s="58"/>
      <c r="J132" s="59"/>
      <c r="M132" s="110"/>
      <c r="O132" s="107"/>
      <c r="P132" s="107"/>
      <c r="Q132" s="107"/>
      <c r="R132" s="107"/>
      <c r="S132" s="107"/>
    </row>
    <row r="133" spans="8:19" ht="12.75">
      <c r="H133" s="57"/>
      <c r="I133" s="58"/>
      <c r="J133" s="59"/>
      <c r="M133" s="110"/>
      <c r="O133" s="107"/>
      <c r="P133" s="107"/>
      <c r="Q133" s="107"/>
      <c r="R133" s="107"/>
      <c r="S133" s="107"/>
    </row>
    <row r="134" spans="1:19" ht="12.75">
      <c r="A134" s="287" t="str">
        <f>'D-C (2)'!A32:I32</f>
        <v>FAIXA 04 - DE 3.401 A 8.300</v>
      </c>
      <c r="B134" s="287"/>
      <c r="C134" s="287"/>
      <c r="D134" s="287"/>
      <c r="E134" s="287"/>
      <c r="F134" s="287"/>
      <c r="G134" s="287"/>
      <c r="H134" s="57"/>
      <c r="I134" s="58"/>
      <c r="J134" s="59"/>
      <c r="M134" s="110"/>
      <c r="O134" s="107"/>
      <c r="P134" s="107"/>
      <c r="Q134" s="107"/>
      <c r="R134" s="107"/>
      <c r="S134" s="107"/>
    </row>
    <row r="135" spans="1:19" ht="12.75">
      <c r="A135" s="287" t="s">
        <v>29</v>
      </c>
      <c r="B135" s="314" t="s">
        <v>79</v>
      </c>
      <c r="C135" s="315" t="s">
        <v>28</v>
      </c>
      <c r="D135" s="315" t="s">
        <v>27</v>
      </c>
      <c r="E135" s="315" t="s">
        <v>74</v>
      </c>
      <c r="F135" s="314" t="s">
        <v>71</v>
      </c>
      <c r="G135" s="314" t="s">
        <v>206</v>
      </c>
      <c r="H135" s="57"/>
      <c r="I135" s="58"/>
      <c r="J135" s="59"/>
      <c r="M135" s="110"/>
      <c r="O135" s="107"/>
      <c r="P135" s="107"/>
      <c r="Q135" s="107"/>
      <c r="R135" s="107"/>
      <c r="S135" s="107"/>
    </row>
    <row r="136" spans="1:19" ht="12.75">
      <c r="A136" s="287"/>
      <c r="B136" s="314"/>
      <c r="C136" s="316"/>
      <c r="D136" s="316"/>
      <c r="E136" s="316"/>
      <c r="F136" s="314"/>
      <c r="G136" s="314"/>
      <c r="H136" s="57"/>
      <c r="I136" s="58"/>
      <c r="J136" s="59"/>
      <c r="M136" s="110"/>
      <c r="O136" s="107"/>
      <c r="P136" s="107"/>
      <c r="Q136" s="107"/>
      <c r="R136" s="107"/>
      <c r="S136" s="107"/>
    </row>
    <row r="137" spans="1:7" ht="25.5">
      <c r="A137" s="287"/>
      <c r="B137" s="216" t="s">
        <v>205</v>
      </c>
      <c r="C137" s="216" t="s">
        <v>207</v>
      </c>
      <c r="D137" s="216" t="s">
        <v>209</v>
      </c>
      <c r="E137" s="216" t="s">
        <v>210</v>
      </c>
      <c r="F137" s="216" t="s">
        <v>211</v>
      </c>
      <c r="G137" s="216" t="s">
        <v>212</v>
      </c>
    </row>
    <row r="138" spans="1:7" ht="12.75">
      <c r="A138" s="168" t="s">
        <v>180</v>
      </c>
      <c r="B138" s="178">
        <f>E92</f>
        <v>0</v>
      </c>
      <c r="C138" s="179">
        <f>B138*$E$60</f>
        <v>0</v>
      </c>
      <c r="D138" s="178">
        <f>B138*$D$60</f>
        <v>0</v>
      </c>
      <c r="E138" s="178">
        <f>B138*$F$60</f>
        <v>0</v>
      </c>
      <c r="F138" s="178">
        <f>B138/(1-SUM($D$60:$F$60))</f>
        <v>0</v>
      </c>
      <c r="G138" s="178">
        <f>B138/(1-SUM($D$60:$E$60))</f>
        <v>0</v>
      </c>
    </row>
    <row r="139" spans="1:7" ht="12.75" customHeight="1">
      <c r="A139" s="168" t="s">
        <v>181</v>
      </c>
      <c r="B139" s="178">
        <f>E93</f>
        <v>0</v>
      </c>
      <c r="C139" s="179">
        <f>B139*$E$60</f>
        <v>0</v>
      </c>
      <c r="D139" s="178">
        <f>B139*$D$60</f>
        <v>0</v>
      </c>
      <c r="E139" s="178">
        <f>B139*$F$60</f>
        <v>0</v>
      </c>
      <c r="F139" s="178">
        <f>B139/(1-SUM($D$60:$F$60))</f>
        <v>0</v>
      </c>
      <c r="G139" s="178">
        <f>B139/(1-SUM($D$60:$E$60))</f>
        <v>0</v>
      </c>
    </row>
    <row r="140" spans="1:9" s="99" customFormat="1" ht="12.75">
      <c r="A140" s="168" t="s">
        <v>182</v>
      </c>
      <c r="B140" s="178">
        <f>E94</f>
        <v>0</v>
      </c>
      <c r="C140" s="179">
        <f>B140*$E$60</f>
        <v>0</v>
      </c>
      <c r="D140" s="178">
        <f>B140*$D$60</f>
        <v>0</v>
      </c>
      <c r="E140" s="178">
        <f>B140*$F$60</f>
        <v>0</v>
      </c>
      <c r="F140" s="178">
        <f>B140/(1-SUM($D$60:$F$60))</f>
        <v>0</v>
      </c>
      <c r="G140" s="178">
        <f>B140/(1-SUM($D$60:$E$60))</f>
        <v>0</v>
      </c>
      <c r="H140" s="56"/>
      <c r="I140" s="56"/>
    </row>
    <row r="141" spans="1:10" s="99" customFormat="1" ht="12.75">
      <c r="A141" s="168" t="s">
        <v>183</v>
      </c>
      <c r="B141" s="178">
        <f>E95</f>
        <v>0</v>
      </c>
      <c r="C141" s="179">
        <f>B141*$E$60</f>
        <v>0</v>
      </c>
      <c r="D141" s="178">
        <f>B141*$D$60</f>
        <v>0</v>
      </c>
      <c r="E141" s="178">
        <f>B141*$F$60</f>
        <v>0</v>
      </c>
      <c r="F141" s="178">
        <f>B141/(1-SUM($D$60:$F$60))</f>
        <v>0</v>
      </c>
      <c r="G141" s="178">
        <f>B141/(1-SUM($D$60:$E$60))</f>
        <v>0</v>
      </c>
      <c r="H141" s="56"/>
      <c r="I141" s="56"/>
      <c r="J141" s="56"/>
    </row>
    <row r="142" spans="8:19" ht="12.75">
      <c r="H142" s="57"/>
      <c r="I142" s="58"/>
      <c r="J142" s="59"/>
      <c r="M142" s="110"/>
      <c r="O142" s="107"/>
      <c r="P142" s="107"/>
      <c r="Q142" s="107"/>
      <c r="R142" s="107"/>
      <c r="S142" s="107"/>
    </row>
    <row r="143" spans="1:19" ht="12.75">
      <c r="A143" s="287" t="str">
        <f>'D-C (2)'!A39:I39</f>
        <v>FAIXA 05 - DE 1 A 3.400</v>
      </c>
      <c r="B143" s="287"/>
      <c r="C143" s="287"/>
      <c r="D143" s="287"/>
      <c r="E143" s="287"/>
      <c r="F143" s="287"/>
      <c r="G143" s="287"/>
      <c r="H143" s="57"/>
      <c r="I143" s="58"/>
      <c r="J143" s="59"/>
      <c r="M143" s="110"/>
      <c r="O143" s="107"/>
      <c r="P143" s="107"/>
      <c r="Q143" s="107"/>
      <c r="R143" s="107"/>
      <c r="S143" s="107"/>
    </row>
    <row r="144" spans="1:19" ht="12.75">
      <c r="A144" s="287" t="s">
        <v>29</v>
      </c>
      <c r="B144" s="314" t="s">
        <v>79</v>
      </c>
      <c r="C144" s="315" t="s">
        <v>28</v>
      </c>
      <c r="D144" s="315" t="s">
        <v>27</v>
      </c>
      <c r="E144" s="315" t="s">
        <v>74</v>
      </c>
      <c r="F144" s="314" t="s">
        <v>71</v>
      </c>
      <c r="G144" s="314" t="s">
        <v>206</v>
      </c>
      <c r="H144" s="57"/>
      <c r="I144" s="58"/>
      <c r="J144" s="59"/>
      <c r="M144" s="110"/>
      <c r="O144" s="107"/>
      <c r="P144" s="107"/>
      <c r="Q144" s="107"/>
      <c r="R144" s="107"/>
      <c r="S144" s="107"/>
    </row>
    <row r="145" spans="1:19" ht="12.75">
      <c r="A145" s="287"/>
      <c r="B145" s="314"/>
      <c r="C145" s="316"/>
      <c r="D145" s="316"/>
      <c r="E145" s="316"/>
      <c r="F145" s="314"/>
      <c r="G145" s="314"/>
      <c r="H145" s="57"/>
      <c r="I145" s="58"/>
      <c r="J145" s="59"/>
      <c r="M145" s="110"/>
      <c r="O145" s="107"/>
      <c r="P145" s="107"/>
      <c r="Q145" s="107"/>
      <c r="R145" s="107"/>
      <c r="S145" s="107"/>
    </row>
    <row r="146" spans="1:19" ht="25.5">
      <c r="A146" s="287"/>
      <c r="B146" s="216" t="s">
        <v>205</v>
      </c>
      <c r="C146" s="216" t="s">
        <v>207</v>
      </c>
      <c r="D146" s="216" t="s">
        <v>209</v>
      </c>
      <c r="E146" s="216" t="s">
        <v>210</v>
      </c>
      <c r="F146" s="216" t="s">
        <v>211</v>
      </c>
      <c r="G146" s="216" t="s">
        <v>212</v>
      </c>
      <c r="H146" s="57"/>
      <c r="I146" s="58"/>
      <c r="J146" s="59"/>
      <c r="M146" s="110"/>
      <c r="O146" s="107"/>
      <c r="P146" s="107"/>
      <c r="Q146" s="107"/>
      <c r="R146" s="107"/>
      <c r="S146" s="107"/>
    </row>
    <row r="147" spans="1:19" ht="12.75">
      <c r="A147" s="168" t="s">
        <v>180</v>
      </c>
      <c r="B147" s="178">
        <f>E100</f>
        <v>0</v>
      </c>
      <c r="C147" s="179">
        <f>B147*$E$60</f>
        <v>0</v>
      </c>
      <c r="D147" s="178">
        <f>B147*$D$60</f>
        <v>0</v>
      </c>
      <c r="E147" s="178">
        <f>B147*$F$60</f>
        <v>0</v>
      </c>
      <c r="F147" s="178">
        <f>B147/(1-SUM($D$60:$F$60))</f>
        <v>0</v>
      </c>
      <c r="G147" s="178">
        <f>B147/(1-SUM($D$60:$E$60))</f>
        <v>0</v>
      </c>
      <c r="H147" s="57"/>
      <c r="I147" s="58"/>
      <c r="J147" s="59"/>
      <c r="M147" s="110"/>
      <c r="O147" s="107"/>
      <c r="P147" s="107"/>
      <c r="Q147" s="107"/>
      <c r="R147" s="107"/>
      <c r="S147" s="107"/>
    </row>
    <row r="148" spans="1:7" ht="12.75">
      <c r="A148" s="168" t="s">
        <v>181</v>
      </c>
      <c r="B148" s="178">
        <f>E101</f>
        <v>0</v>
      </c>
      <c r="C148" s="179">
        <f>B148*$E$60</f>
        <v>0</v>
      </c>
      <c r="D148" s="178">
        <f>B148*$D$60</f>
        <v>0</v>
      </c>
      <c r="E148" s="178">
        <f>B148*$F$60</f>
        <v>0</v>
      </c>
      <c r="F148" s="178">
        <f>B148/(1-SUM($D$60:$F$60))</f>
        <v>0</v>
      </c>
      <c r="G148" s="178">
        <f>B148/(1-SUM($D$60:$E$60))</f>
        <v>0</v>
      </c>
    </row>
    <row r="149" spans="1:7" ht="12.75">
      <c r="A149" s="168" t="s">
        <v>182</v>
      </c>
      <c r="B149" s="178">
        <f>E102</f>
        <v>0</v>
      </c>
      <c r="C149" s="179">
        <f>B149*$E$60</f>
        <v>0</v>
      </c>
      <c r="D149" s="178">
        <f>B149*$D$60</f>
        <v>0</v>
      </c>
      <c r="E149" s="178">
        <f>B149*$F$60</f>
        <v>0</v>
      </c>
      <c r="F149" s="178">
        <f>B149/(1-SUM($D$60:$F$60))</f>
        <v>0</v>
      </c>
      <c r="G149" s="178">
        <f>B149/(1-SUM($D$60:$E$60))</f>
        <v>0</v>
      </c>
    </row>
    <row r="150" spans="1:7" ht="12.75">
      <c r="A150" s="168" t="s">
        <v>183</v>
      </c>
      <c r="B150" s="178">
        <f>E103</f>
        <v>0</v>
      </c>
      <c r="C150" s="179">
        <f>B150*$E$60</f>
        <v>0</v>
      </c>
      <c r="D150" s="178">
        <f>B150*$D$60</f>
        <v>0</v>
      </c>
      <c r="E150" s="178">
        <f>B150*$F$60</f>
        <v>0</v>
      </c>
      <c r="F150" s="178">
        <f>B150/(1-SUM($D$60:$F$60))</f>
        <v>0</v>
      </c>
      <c r="G150" s="178">
        <f>B150/(1-SUM($D$60:$E$60))</f>
        <v>0</v>
      </c>
    </row>
  </sheetData>
  <sheetProtection/>
  <mergeCells count="91">
    <mergeCell ref="A143:G143"/>
    <mergeCell ref="A144:A146"/>
    <mergeCell ref="B144:B145"/>
    <mergeCell ref="C144:C145"/>
    <mergeCell ref="D144:D145"/>
    <mergeCell ref="E144:E145"/>
    <mergeCell ref="F144:F145"/>
    <mergeCell ref="G144:G145"/>
    <mergeCell ref="A134:G134"/>
    <mergeCell ref="A135:A137"/>
    <mergeCell ref="B135:B136"/>
    <mergeCell ref="C135:C136"/>
    <mergeCell ref="D135:D136"/>
    <mergeCell ref="E135:E136"/>
    <mergeCell ref="F135:F136"/>
    <mergeCell ref="G135:G136"/>
    <mergeCell ref="A125:G125"/>
    <mergeCell ref="A126:A128"/>
    <mergeCell ref="B126:B127"/>
    <mergeCell ref="C126:C127"/>
    <mergeCell ref="D126:D127"/>
    <mergeCell ref="E126:E127"/>
    <mergeCell ref="F126:F127"/>
    <mergeCell ref="G126:G127"/>
    <mergeCell ref="G108:G109"/>
    <mergeCell ref="A116:G116"/>
    <mergeCell ref="A117:A119"/>
    <mergeCell ref="B117:B118"/>
    <mergeCell ref="C117:C118"/>
    <mergeCell ref="D117:D118"/>
    <mergeCell ref="E117:E118"/>
    <mergeCell ref="F117:F118"/>
    <mergeCell ref="G117:G118"/>
    <mergeCell ref="A97:E97"/>
    <mergeCell ref="A98:A99"/>
    <mergeCell ref="A105:G105"/>
    <mergeCell ref="A107:G107"/>
    <mergeCell ref="A108:A110"/>
    <mergeCell ref="B108:B109"/>
    <mergeCell ref="C108:C109"/>
    <mergeCell ref="D108:D109"/>
    <mergeCell ref="E108:E109"/>
    <mergeCell ref="F108:F109"/>
    <mergeCell ref="A73:E73"/>
    <mergeCell ref="A74:A75"/>
    <mergeCell ref="A81:E81"/>
    <mergeCell ref="A82:A83"/>
    <mergeCell ref="A89:E89"/>
    <mergeCell ref="A90:A91"/>
    <mergeCell ref="B57:B58"/>
    <mergeCell ref="C57:C58"/>
    <mergeCell ref="D57:F57"/>
    <mergeCell ref="A63:G63"/>
    <mergeCell ref="A65:E65"/>
    <mergeCell ref="A66:A67"/>
    <mergeCell ref="A47:A49"/>
    <mergeCell ref="B47:B48"/>
    <mergeCell ref="C47:C48"/>
    <mergeCell ref="D47:E47"/>
    <mergeCell ref="F47:F48"/>
    <mergeCell ref="A55:G55"/>
    <mergeCell ref="A38:A40"/>
    <mergeCell ref="B38:B39"/>
    <mergeCell ref="C38:C39"/>
    <mergeCell ref="D38:E38"/>
    <mergeCell ref="F38:F39"/>
    <mergeCell ref="A46:F46"/>
    <mergeCell ref="A29:A31"/>
    <mergeCell ref="B29:B30"/>
    <mergeCell ref="C29:C30"/>
    <mergeCell ref="D29:E29"/>
    <mergeCell ref="F29:F30"/>
    <mergeCell ref="A37:F37"/>
    <mergeCell ref="A20:A22"/>
    <mergeCell ref="B20:B21"/>
    <mergeCell ref="C20:C21"/>
    <mergeCell ref="D20:E20"/>
    <mergeCell ref="F20:F21"/>
    <mergeCell ref="A28:F28"/>
    <mergeCell ref="A11:A13"/>
    <mergeCell ref="B11:B12"/>
    <mergeCell ref="C11:C12"/>
    <mergeCell ref="D11:E11"/>
    <mergeCell ref="F11:F12"/>
    <mergeCell ref="A19:F19"/>
    <mergeCell ref="A1:G1"/>
    <mergeCell ref="A2:G2"/>
    <mergeCell ref="A3:G3"/>
    <mergeCell ref="A5:G5"/>
    <mergeCell ref="A7:G7"/>
    <mergeCell ref="A10:F1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24">
    <tabColor theme="5"/>
  </sheetPr>
  <dimension ref="A1:F61"/>
  <sheetViews>
    <sheetView showGridLines="0" tabSelected="1" view="pageBreakPreview" zoomScaleSheetLayoutView="100" workbookViewId="0" topLeftCell="A4">
      <selection activeCell="C6" sqref="C6"/>
    </sheetView>
  </sheetViews>
  <sheetFormatPr defaultColWidth="9.140625" defaultRowHeight="12.75"/>
  <cols>
    <col min="1" max="1" width="37.421875" style="79" customWidth="1"/>
    <col min="2" max="2" width="12.7109375" style="79" bestFit="1" customWidth="1"/>
    <col min="3" max="3" width="20.28125" style="79" customWidth="1"/>
    <col min="4" max="4" width="19.42187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19.5" customHeight="1">
      <c r="A1" s="226" t="str">
        <f>'D - com insalubridade'!A1</f>
        <v>ANEXO XIV-K - PLANILHA DE FORMAÇÃO DE CUSTO</v>
      </c>
      <c r="B1" s="226"/>
      <c r="C1" s="226"/>
      <c r="D1" s="226"/>
    </row>
    <row r="2" spans="1:4" ht="12.75">
      <c r="A2" s="226" t="str">
        <f>'D - com insalubridade'!A2:B2</f>
        <v>LOTE 04 B - ESCOLAS COM INSALUBRIDADE</v>
      </c>
      <c r="B2" s="226"/>
      <c r="C2" s="317"/>
      <c r="D2" s="317"/>
    </row>
    <row r="3" spans="1:4" ht="12.75">
      <c r="A3" s="226" t="s">
        <v>112</v>
      </c>
      <c r="B3" s="226"/>
      <c r="C3" s="317"/>
      <c r="D3" s="317"/>
    </row>
    <row r="4" spans="1:4" ht="3" customHeight="1">
      <c r="A4" s="80"/>
      <c r="B4" s="80"/>
      <c r="C4" s="80"/>
      <c r="D4" s="80"/>
    </row>
    <row r="5" spans="1:4" s="81" customFormat="1" ht="12.75">
      <c r="A5" s="292" t="s">
        <v>143</v>
      </c>
      <c r="B5" s="292"/>
      <c r="C5" s="292"/>
      <c r="D5" s="292"/>
    </row>
    <row r="6" ht="2.25" customHeight="1"/>
    <row r="7" spans="1:4" ht="36" customHeight="1">
      <c r="A7" s="318" t="s">
        <v>213</v>
      </c>
      <c r="B7" s="318"/>
      <c r="C7" s="318"/>
      <c r="D7" s="318"/>
    </row>
    <row r="8" spans="1:4" ht="63" customHeight="1">
      <c r="A8" s="319" t="s">
        <v>94</v>
      </c>
      <c r="B8" s="319"/>
      <c r="C8" s="319"/>
      <c r="D8" s="319"/>
    </row>
    <row r="10" spans="1:3" ht="12.75">
      <c r="A10" s="60" t="s">
        <v>30</v>
      </c>
      <c r="B10" s="60"/>
      <c r="C10" s="115">
        <v>404</v>
      </c>
    </row>
    <row r="11" ht="6.75" customHeight="1"/>
    <row r="12" spans="1:4" ht="12.75">
      <c r="A12" s="293" t="str">
        <f>'D-C (2)'!A11:I11</f>
        <v>FAIXA 01 - DE 24.701 A 32.765</v>
      </c>
      <c r="B12" s="294"/>
      <c r="C12" s="294"/>
      <c r="D12" s="294"/>
    </row>
    <row r="13" spans="1:4" s="82" customFormat="1" ht="36">
      <c r="A13" s="135" t="s">
        <v>29</v>
      </c>
      <c r="B13" s="123" t="s">
        <v>216</v>
      </c>
      <c r="C13" s="123" t="s">
        <v>217</v>
      </c>
      <c r="D13" s="123" t="s">
        <v>218</v>
      </c>
    </row>
    <row r="14" spans="1:5" ht="12.75">
      <c r="A14" s="168" t="s">
        <v>180</v>
      </c>
      <c r="B14" s="224">
        <v>580</v>
      </c>
      <c r="C14" s="124">
        <f>'D-I (2)'!F111</f>
        <v>0</v>
      </c>
      <c r="D14" s="176">
        <f>'D-I (2)'!G111</f>
        <v>0</v>
      </c>
      <c r="E14" s="92"/>
    </row>
    <row r="15" spans="1:5" ht="12.75">
      <c r="A15" s="168" t="s">
        <v>181</v>
      </c>
      <c r="B15" s="224">
        <v>25426</v>
      </c>
      <c r="C15" s="124">
        <f>'D-I (2)'!F112</f>
        <v>0</v>
      </c>
      <c r="D15" s="176">
        <f>'D-I (2)'!G112</f>
        <v>0</v>
      </c>
      <c r="E15" s="92"/>
    </row>
    <row r="16" spans="1:5" ht="12.75">
      <c r="A16" s="168" t="s">
        <v>182</v>
      </c>
      <c r="B16" s="224">
        <v>2612</v>
      </c>
      <c r="C16" s="124">
        <f>'D-I (2)'!F113</f>
        <v>0</v>
      </c>
      <c r="D16" s="176">
        <f>'D-I (2)'!G113</f>
        <v>0</v>
      </c>
      <c r="E16" s="92"/>
    </row>
    <row r="17" spans="1:5" ht="12.75">
      <c r="A17" s="168" t="s">
        <v>183</v>
      </c>
      <c r="B17" s="224">
        <v>4147</v>
      </c>
      <c r="C17" s="124">
        <f>'D-I (2)'!F114</f>
        <v>0</v>
      </c>
      <c r="D17" s="176">
        <f>'D-I (2)'!G114</f>
        <v>0</v>
      </c>
      <c r="E17" s="92"/>
    </row>
    <row r="18" spans="1:5" ht="12.75">
      <c r="A18" s="186" t="s">
        <v>215</v>
      </c>
      <c r="B18" s="225">
        <f>SUM(B14:B17)</f>
        <v>32765</v>
      </c>
      <c r="C18" s="124"/>
      <c r="D18" s="176"/>
      <c r="E18" s="92"/>
    </row>
    <row r="19" spans="1:5" s="25" customFormat="1" ht="12.75">
      <c r="A19" s="320" t="s">
        <v>236</v>
      </c>
      <c r="B19" s="322"/>
      <c r="C19" s="333"/>
      <c r="D19" s="114"/>
      <c r="E19" s="334"/>
    </row>
    <row r="20" spans="2:6" ht="12.75">
      <c r="B20" s="182"/>
      <c r="F20" s="83"/>
    </row>
    <row r="21" spans="1:4" ht="12.75">
      <c r="A21" s="300" t="str">
        <f>'D-C (2)'!A18:I18</f>
        <v>FAIXA 02 - DE 16.401 A 24.700</v>
      </c>
      <c r="B21" s="301"/>
      <c r="C21" s="301"/>
      <c r="D21" s="301"/>
    </row>
    <row r="22" spans="1:4" s="82" customFormat="1" ht="36">
      <c r="A22" s="135" t="s">
        <v>29</v>
      </c>
      <c r="B22" s="123" t="s">
        <v>216</v>
      </c>
      <c r="C22" s="123" t="s">
        <v>217</v>
      </c>
      <c r="D22" s="123" t="s">
        <v>218</v>
      </c>
    </row>
    <row r="23" spans="1:5" ht="12.75">
      <c r="A23" s="168" t="s">
        <v>180</v>
      </c>
      <c r="B23" s="224">
        <v>435</v>
      </c>
      <c r="C23" s="124">
        <f>'D-I (2)'!F120</f>
        <v>0</v>
      </c>
      <c r="D23" s="176">
        <f>'D-I (2)'!G120</f>
        <v>0</v>
      </c>
      <c r="E23" s="92"/>
    </row>
    <row r="24" spans="1:5" ht="12.75">
      <c r="A24" s="168" t="s">
        <v>181</v>
      </c>
      <c r="B24" s="224">
        <v>19130</v>
      </c>
      <c r="C24" s="124">
        <f>'D-I (2)'!F121</f>
        <v>0</v>
      </c>
      <c r="D24" s="176">
        <f>'D-I (2)'!G121</f>
        <v>0</v>
      </c>
      <c r="E24" s="92"/>
    </row>
    <row r="25" spans="1:5" ht="12.75">
      <c r="A25" s="168" t="s">
        <v>182</v>
      </c>
      <c r="B25" s="224">
        <v>1985</v>
      </c>
      <c r="C25" s="124">
        <f>'D-I (2)'!F122</f>
        <v>0</v>
      </c>
      <c r="D25" s="176">
        <f>'D-I (2)'!G122</f>
        <v>0</v>
      </c>
      <c r="E25" s="92"/>
    </row>
    <row r="26" spans="1:5" ht="12.75">
      <c r="A26" s="168" t="s">
        <v>183</v>
      </c>
      <c r="B26" s="224">
        <v>3116</v>
      </c>
      <c r="C26" s="124">
        <f>'D-I (2)'!F123</f>
        <v>0</v>
      </c>
      <c r="D26" s="176">
        <f>'D-I (2)'!G123</f>
        <v>0</v>
      </c>
      <c r="E26" s="92"/>
    </row>
    <row r="27" spans="1:5" ht="12.75">
      <c r="A27" s="186" t="s">
        <v>215</v>
      </c>
      <c r="B27" s="225">
        <f>SUM(B23:B26)</f>
        <v>24666</v>
      </c>
      <c r="C27" s="124"/>
      <c r="D27" s="176"/>
      <c r="E27" s="92"/>
    </row>
    <row r="28" spans="1:5" s="25" customFormat="1" ht="12.75">
      <c r="A28" s="320" t="s">
        <v>236</v>
      </c>
      <c r="B28" s="322"/>
      <c r="C28" s="333"/>
      <c r="D28" s="114"/>
      <c r="E28" s="334"/>
    </row>
    <row r="29" spans="3:5" ht="12.75">
      <c r="C29" s="182"/>
      <c r="E29" s="92"/>
    </row>
    <row r="30" spans="1:6" ht="12.75">
      <c r="A30" s="323" t="str">
        <f>'D-C (2)'!A25:I25</f>
        <v>FAIXA 03 - DE 8.301 A 16.400</v>
      </c>
      <c r="B30" s="324"/>
      <c r="C30" s="324"/>
      <c r="D30" s="324"/>
      <c r="F30" s="91"/>
    </row>
    <row r="31" spans="1:4" ht="36">
      <c r="A31" s="135" t="s">
        <v>29</v>
      </c>
      <c r="B31" s="123" t="s">
        <v>216</v>
      </c>
      <c r="C31" s="123" t="s">
        <v>217</v>
      </c>
      <c r="D31" s="123" t="s">
        <v>218</v>
      </c>
    </row>
    <row r="32" spans="1:4" s="82" customFormat="1" ht="12.75">
      <c r="A32" s="168" t="s">
        <v>180</v>
      </c>
      <c r="B32" s="224">
        <v>290</v>
      </c>
      <c r="C32" s="124">
        <f>'D-I (2)'!F129</f>
        <v>0</v>
      </c>
      <c r="D32" s="176">
        <f>'D-I (2)'!G129</f>
        <v>0</v>
      </c>
    </row>
    <row r="33" spans="1:5" ht="12.75">
      <c r="A33" s="168" t="s">
        <v>181</v>
      </c>
      <c r="B33" s="224">
        <v>12753</v>
      </c>
      <c r="C33" s="124">
        <f>'D-I (2)'!F130</f>
        <v>0</v>
      </c>
      <c r="D33" s="176">
        <f>'D-I (2)'!G130</f>
        <v>0</v>
      </c>
      <c r="E33" s="92"/>
    </row>
    <row r="34" spans="1:5" ht="12.75">
      <c r="A34" s="168" t="s">
        <v>182</v>
      </c>
      <c r="B34" s="224">
        <v>1323</v>
      </c>
      <c r="C34" s="124">
        <f>'D-I (2)'!F131</f>
        <v>0</v>
      </c>
      <c r="D34" s="176">
        <f>'D-I (2)'!G131</f>
        <v>0</v>
      </c>
      <c r="E34" s="92"/>
    </row>
    <row r="35" spans="1:5" ht="12.75">
      <c r="A35" s="168" t="s">
        <v>183</v>
      </c>
      <c r="B35" s="224">
        <v>2076</v>
      </c>
      <c r="C35" s="124">
        <f>'D-I (2)'!F132</f>
        <v>0</v>
      </c>
      <c r="D35" s="176">
        <f>'D-I (2)'!G132</f>
        <v>0</v>
      </c>
      <c r="E35" s="92"/>
    </row>
    <row r="36" spans="1:5" ht="12.75">
      <c r="A36" s="186" t="s">
        <v>215</v>
      </c>
      <c r="B36" s="225">
        <f>SUM(B32:B35)</f>
        <v>16442</v>
      </c>
      <c r="C36" s="124"/>
      <c r="D36" s="176"/>
      <c r="E36" s="92"/>
    </row>
    <row r="37" spans="1:5" s="25" customFormat="1" ht="12.75">
      <c r="A37" s="320" t="s">
        <v>236</v>
      </c>
      <c r="B37" s="322"/>
      <c r="C37" s="333"/>
      <c r="D37" s="114"/>
      <c r="E37" s="334"/>
    </row>
    <row r="38" spans="2:5" ht="12.75">
      <c r="B38" s="182"/>
      <c r="E38" s="92"/>
    </row>
    <row r="39" spans="1:5" ht="12.75" customHeight="1">
      <c r="A39" s="304" t="str">
        <f>'D-C (2)'!A32:I32</f>
        <v>FAIXA 04 - DE 3.401 A 8.300</v>
      </c>
      <c r="B39" s="305"/>
      <c r="C39" s="305"/>
      <c r="D39" s="305"/>
      <c r="E39" s="92"/>
    </row>
    <row r="40" spans="1:4" ht="36">
      <c r="A40" s="135" t="s">
        <v>29</v>
      </c>
      <c r="B40" s="123" t="s">
        <v>216</v>
      </c>
      <c r="C40" s="123" t="s">
        <v>217</v>
      </c>
      <c r="D40" s="123" t="s">
        <v>218</v>
      </c>
    </row>
    <row r="41" spans="1:4" ht="12.75">
      <c r="A41" s="168" t="s">
        <v>180</v>
      </c>
      <c r="B41" s="224">
        <v>145</v>
      </c>
      <c r="C41" s="124">
        <f>'D-I (2)'!F138</f>
        <v>0</v>
      </c>
      <c r="D41" s="176">
        <f>'D-I (2)'!G138</f>
        <v>0</v>
      </c>
    </row>
    <row r="42" spans="1:4" s="82" customFormat="1" ht="12.75">
      <c r="A42" s="168" t="s">
        <v>181</v>
      </c>
      <c r="B42" s="224">
        <v>6415</v>
      </c>
      <c r="C42" s="124">
        <f>'D-I (2)'!F139</f>
        <v>0</v>
      </c>
      <c r="D42" s="176">
        <f>'D-I (2)'!G139</f>
        <v>0</v>
      </c>
    </row>
    <row r="43" spans="1:5" ht="12.75">
      <c r="A43" s="168" t="s">
        <v>182</v>
      </c>
      <c r="B43" s="224">
        <v>679</v>
      </c>
      <c r="C43" s="124">
        <f>'D-I (2)'!F140</f>
        <v>0</v>
      </c>
      <c r="D43" s="176">
        <f>'D-I (2)'!G140</f>
        <v>0</v>
      </c>
      <c r="E43" s="92"/>
    </row>
    <row r="44" spans="1:5" ht="12.75">
      <c r="A44" s="168" t="s">
        <v>183</v>
      </c>
      <c r="B44" s="224">
        <v>1041</v>
      </c>
      <c r="C44" s="124">
        <f>'D-I (2)'!F141</f>
        <v>0</v>
      </c>
      <c r="D44" s="176">
        <f>'D-I (2)'!G141</f>
        <v>0</v>
      </c>
      <c r="E44" s="92"/>
    </row>
    <row r="45" spans="1:5" ht="12.75">
      <c r="A45" s="186" t="s">
        <v>215</v>
      </c>
      <c r="B45" s="225">
        <f>SUM(B41:B44)</f>
        <v>8280</v>
      </c>
      <c r="C45" s="124"/>
      <c r="D45" s="176"/>
      <c r="E45" s="92"/>
    </row>
    <row r="46" spans="1:5" s="25" customFormat="1" ht="12.75">
      <c r="A46" s="320" t="s">
        <v>236</v>
      </c>
      <c r="B46" s="322"/>
      <c r="C46" s="333"/>
      <c r="D46" s="114"/>
      <c r="E46" s="334"/>
    </row>
    <row r="47" spans="2:5" ht="12.75">
      <c r="B47" s="182"/>
      <c r="E47" s="92"/>
    </row>
    <row r="48" spans="1:5" ht="12.75">
      <c r="A48" s="307" t="str">
        <f>'D-C (2)'!A39:I39</f>
        <v>FAIXA 05 - DE 1 A 3.400</v>
      </c>
      <c r="B48" s="308"/>
      <c r="C48" s="308"/>
      <c r="D48" s="308"/>
      <c r="E48" s="92"/>
    </row>
    <row r="49" spans="1:5" ht="36">
      <c r="A49" s="135" t="s">
        <v>29</v>
      </c>
      <c r="B49" s="123" t="s">
        <v>216</v>
      </c>
      <c r="C49" s="123" t="s">
        <v>217</v>
      </c>
      <c r="D49" s="123" t="s">
        <v>218</v>
      </c>
      <c r="E49" s="92"/>
    </row>
    <row r="50" spans="1:4" ht="12.75">
      <c r="A50" s="168" t="s">
        <v>180</v>
      </c>
      <c r="B50" s="224">
        <v>59</v>
      </c>
      <c r="C50" s="124">
        <f>'D-I (2)'!F147</f>
        <v>0</v>
      </c>
      <c r="D50" s="176">
        <f>'D-I (2)'!G147</f>
        <v>0</v>
      </c>
    </row>
    <row r="51" spans="1:4" ht="12.75">
      <c r="A51" s="168" t="s">
        <v>181</v>
      </c>
      <c r="B51" s="224">
        <v>2609</v>
      </c>
      <c r="C51" s="124">
        <f>'D-I (2)'!F148</f>
        <v>0</v>
      </c>
      <c r="D51" s="176">
        <f>'D-I (2)'!G148</f>
        <v>0</v>
      </c>
    </row>
    <row r="52" spans="1:4" s="82" customFormat="1" ht="12.75">
      <c r="A52" s="168" t="s">
        <v>182</v>
      </c>
      <c r="B52" s="224">
        <v>294</v>
      </c>
      <c r="C52" s="124">
        <f>'D-I (2)'!F149</f>
        <v>0</v>
      </c>
      <c r="D52" s="176">
        <f>'D-I (2)'!G149</f>
        <v>0</v>
      </c>
    </row>
    <row r="53" spans="1:5" ht="12.75">
      <c r="A53" s="168" t="s">
        <v>183</v>
      </c>
      <c r="B53" s="224">
        <v>422</v>
      </c>
      <c r="C53" s="124">
        <f>'D-I (2)'!F150</f>
        <v>0</v>
      </c>
      <c r="D53" s="176">
        <f>'D-I (2)'!G150</f>
        <v>0</v>
      </c>
      <c r="E53" s="127"/>
    </row>
    <row r="54" spans="1:5" ht="12.75">
      <c r="A54" s="186" t="s">
        <v>215</v>
      </c>
      <c r="B54" s="225">
        <f>SUM(B50:B53)</f>
        <v>3384</v>
      </c>
      <c r="C54" s="124"/>
      <c r="D54" s="176"/>
      <c r="E54" s="127"/>
    </row>
    <row r="55" spans="1:5" s="25" customFormat="1" ht="12.75">
      <c r="A55" s="320" t="s">
        <v>236</v>
      </c>
      <c r="B55" s="322"/>
      <c r="C55" s="333"/>
      <c r="D55" s="114"/>
      <c r="E55" s="334"/>
    </row>
    <row r="56" spans="1:5" ht="12.75">
      <c r="A56" s="219"/>
      <c r="B56" s="220"/>
      <c r="C56" s="220"/>
      <c r="D56" s="221"/>
      <c r="E56" s="127"/>
    </row>
    <row r="57" spans="1:5" ht="12.75" customHeight="1">
      <c r="A57" s="131"/>
      <c r="B57" s="131"/>
      <c r="C57" s="131"/>
      <c r="D57" s="131"/>
      <c r="E57" s="92"/>
    </row>
    <row r="58" spans="1:4" ht="12.75">
      <c r="A58" s="325" t="s">
        <v>152</v>
      </c>
      <c r="B58" s="325"/>
      <c r="C58" s="325"/>
      <c r="D58" s="325"/>
    </row>
    <row r="59" spans="1:4" s="126" customFormat="1" ht="12">
      <c r="A59" s="325" t="s">
        <v>131</v>
      </c>
      <c r="B59" s="325"/>
      <c r="C59" s="325"/>
      <c r="D59" s="325"/>
    </row>
    <row r="60" spans="1:4" s="126" customFormat="1" ht="12">
      <c r="A60" s="325" t="s">
        <v>132</v>
      </c>
      <c r="B60" s="325"/>
      <c r="C60" s="325"/>
      <c r="D60" s="325"/>
    </row>
    <row r="61" spans="1:4" s="126" customFormat="1" ht="28.5" customHeight="1">
      <c r="A61" s="325" t="s">
        <v>153</v>
      </c>
      <c r="B61" s="325"/>
      <c r="C61" s="325"/>
      <c r="D61" s="325"/>
    </row>
  </sheetData>
  <sheetProtection/>
  <mergeCells count="20">
    <mergeCell ref="A59:D59"/>
    <mergeCell ref="A60:D60"/>
    <mergeCell ref="A61:D61"/>
    <mergeCell ref="A48:D48"/>
    <mergeCell ref="A58:D58"/>
    <mergeCell ref="A55:B55"/>
    <mergeCell ref="A30:D30"/>
    <mergeCell ref="A39:D39"/>
    <mergeCell ref="A37:B37"/>
    <mergeCell ref="A46:B46"/>
    <mergeCell ref="A12:D12"/>
    <mergeCell ref="A21:D21"/>
    <mergeCell ref="A19:B19"/>
    <mergeCell ref="A28:B28"/>
    <mergeCell ref="A1:D1"/>
    <mergeCell ref="A2:D2"/>
    <mergeCell ref="A3:D3"/>
    <mergeCell ref="A5:D5"/>
    <mergeCell ref="A7:D7"/>
    <mergeCell ref="A8:D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25">
    <tabColor theme="5"/>
  </sheetPr>
  <dimension ref="A1:H67"/>
  <sheetViews>
    <sheetView showGridLines="0"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37.421875" style="79" customWidth="1"/>
    <col min="2" max="2" width="12.7109375" style="79" bestFit="1" customWidth="1"/>
    <col min="3" max="3" width="20.28125" style="79" customWidth="1"/>
    <col min="4" max="4" width="19.421875" style="79" customWidth="1"/>
    <col min="5" max="5" width="16.57421875" style="79" bestFit="1" customWidth="1"/>
    <col min="6" max="6" width="17.28125" style="79" bestFit="1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19.5" customHeight="1">
      <c r="A1" s="226" t="str">
        <f>'D - com insalubridade'!A1</f>
        <v>ANEXO XIV-K - PLANILHA DE FORMAÇÃO DE CUSTO</v>
      </c>
      <c r="B1" s="226"/>
      <c r="C1" s="226"/>
      <c r="D1" s="226"/>
      <c r="E1" s="226"/>
      <c r="F1" s="226"/>
    </row>
    <row r="2" spans="1:6" ht="12.75">
      <c r="A2" s="226" t="str">
        <f>'D - com insalubridade'!A2:B2</f>
        <v>LOTE 04 B - ESCOLAS COM INSALUBRIDADE</v>
      </c>
      <c r="B2" s="226"/>
      <c r="C2" s="317"/>
      <c r="D2" s="317"/>
      <c r="E2" s="317"/>
      <c r="F2" s="317"/>
    </row>
    <row r="3" spans="1:6" ht="12.75">
      <c r="A3" s="226" t="s">
        <v>233</v>
      </c>
      <c r="B3" s="226"/>
      <c r="C3" s="317"/>
      <c r="D3" s="317"/>
      <c r="E3" s="317"/>
      <c r="F3" s="317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292" t="s">
        <v>143</v>
      </c>
      <c r="B5" s="292"/>
      <c r="C5" s="292"/>
      <c r="D5" s="292"/>
      <c r="E5" s="292"/>
      <c r="F5" s="292"/>
    </row>
    <row r="6" ht="2.25" customHeight="1"/>
    <row r="7" spans="1:6" ht="36" customHeight="1">
      <c r="A7" s="335" t="s">
        <v>213</v>
      </c>
      <c r="B7" s="335"/>
      <c r="C7" s="335"/>
      <c r="D7" s="335"/>
      <c r="E7" s="335"/>
      <c r="F7" s="335"/>
    </row>
    <row r="8" spans="1:6" ht="63" customHeight="1">
      <c r="A8" s="319" t="s">
        <v>94</v>
      </c>
      <c r="B8" s="319"/>
      <c r="C8" s="319"/>
      <c r="D8" s="319"/>
      <c r="E8" s="319"/>
      <c r="F8" s="319"/>
    </row>
    <row r="10" spans="1:3" ht="12.75">
      <c r="A10" s="60" t="s">
        <v>30</v>
      </c>
      <c r="B10" s="60"/>
      <c r="C10" s="115">
        <v>404</v>
      </c>
    </row>
    <row r="11" ht="6.75" customHeight="1"/>
    <row r="12" spans="1:6" ht="12.75">
      <c r="A12" s="293" t="s">
        <v>223</v>
      </c>
      <c r="B12" s="294"/>
      <c r="C12" s="294"/>
      <c r="D12" s="294"/>
      <c r="E12" s="294"/>
      <c r="F12" s="295"/>
    </row>
    <row r="13" spans="1:6" s="82" customFormat="1" ht="36">
      <c r="A13" s="135" t="s">
        <v>29</v>
      </c>
      <c r="B13" s="123" t="s">
        <v>216</v>
      </c>
      <c r="C13" s="123" t="s">
        <v>217</v>
      </c>
      <c r="D13" s="123" t="s">
        <v>218</v>
      </c>
      <c r="E13" s="123" t="s">
        <v>219</v>
      </c>
      <c r="F13" s="123" t="s">
        <v>220</v>
      </c>
    </row>
    <row r="14" spans="1:7" ht="12.75">
      <c r="A14" s="168" t="s">
        <v>180</v>
      </c>
      <c r="B14" s="224">
        <v>0</v>
      </c>
      <c r="C14" s="124">
        <f>'D-I (2)'!F111</f>
        <v>0</v>
      </c>
      <c r="D14" s="176">
        <f>'D-I (2)'!G111</f>
        <v>0</v>
      </c>
      <c r="E14" s="176">
        <f>B14*$C$10*C14</f>
        <v>0</v>
      </c>
      <c r="F14" s="125">
        <f>B14*$C$10*D14</f>
        <v>0</v>
      </c>
      <c r="G14" s="92"/>
    </row>
    <row r="15" spans="1:7" ht="12.75">
      <c r="A15" s="168" t="s">
        <v>181</v>
      </c>
      <c r="B15" s="224">
        <v>1621</v>
      </c>
      <c r="C15" s="124">
        <f>'D-I (2)'!F112</f>
        <v>0</v>
      </c>
      <c r="D15" s="176">
        <f>'D-I (2)'!G112</f>
        <v>0</v>
      </c>
      <c r="E15" s="176">
        <f>B15*$C$10*C15</f>
        <v>0</v>
      </c>
      <c r="F15" s="125">
        <f>B15*$C$10*D15</f>
        <v>0</v>
      </c>
      <c r="G15" s="92"/>
    </row>
    <row r="16" spans="1:7" ht="12.75">
      <c r="A16" s="168" t="s">
        <v>182</v>
      </c>
      <c r="B16" s="224">
        <v>66</v>
      </c>
      <c r="C16" s="124">
        <f>'D-I (2)'!F113</f>
        <v>0</v>
      </c>
      <c r="D16" s="176">
        <f>'D-I (2)'!G113</f>
        <v>0</v>
      </c>
      <c r="E16" s="176">
        <f>B16*$C$10*C16</f>
        <v>0</v>
      </c>
      <c r="F16" s="125">
        <f>B16*$C$10*D16</f>
        <v>0</v>
      </c>
      <c r="G16" s="92"/>
    </row>
    <row r="17" spans="1:7" ht="12.75">
      <c r="A17" s="168" t="s">
        <v>183</v>
      </c>
      <c r="B17" s="224">
        <v>612</v>
      </c>
      <c r="C17" s="124">
        <f>'D-I (2)'!F114</f>
        <v>0</v>
      </c>
      <c r="D17" s="176">
        <f>'D-I (2)'!G114</f>
        <v>0</v>
      </c>
      <c r="E17" s="176">
        <f>B17*$C$10*C17</f>
        <v>0</v>
      </c>
      <c r="F17" s="125">
        <f>B17*$C$10*D17</f>
        <v>0</v>
      </c>
      <c r="G17" s="92"/>
    </row>
    <row r="18" spans="1:7" ht="12.75">
      <c r="A18" s="186" t="s">
        <v>215</v>
      </c>
      <c r="B18" s="225">
        <f>SUM(B14:B17)</f>
        <v>2299</v>
      </c>
      <c r="C18" s="124"/>
      <c r="D18" s="176"/>
      <c r="E18" s="176"/>
      <c r="F18" s="125"/>
      <c r="G18" s="92"/>
    </row>
    <row r="19" spans="1:7" ht="12.75">
      <c r="A19" s="320" t="s">
        <v>221</v>
      </c>
      <c r="B19" s="321"/>
      <c r="C19" s="322"/>
      <c r="D19" s="114"/>
      <c r="E19" s="180">
        <f>SUM(E14:E17)</f>
        <v>0</v>
      </c>
      <c r="F19" s="180">
        <f>SUM(F14:F17)</f>
        <v>0</v>
      </c>
      <c r="G19" s="92"/>
    </row>
    <row r="20" spans="1:7" ht="12.75">
      <c r="A20" s="320" t="s">
        <v>222</v>
      </c>
      <c r="B20" s="321"/>
      <c r="C20" s="322"/>
      <c r="D20" s="114"/>
      <c r="E20" s="180">
        <f>SUM(E14:E17)</f>
        <v>0</v>
      </c>
      <c r="F20" s="180">
        <f>SUM(F14:F17)</f>
        <v>0</v>
      </c>
      <c r="G20" s="92"/>
    </row>
    <row r="21" spans="2:8" ht="12.75">
      <c r="B21" s="182"/>
      <c r="H21" s="83"/>
    </row>
    <row r="22" spans="1:6" ht="12.75">
      <c r="A22" s="300" t="s">
        <v>224</v>
      </c>
      <c r="B22" s="301"/>
      <c r="C22" s="301"/>
      <c r="D22" s="301"/>
      <c r="E22" s="301"/>
      <c r="F22" s="302"/>
    </row>
    <row r="23" spans="1:6" s="82" customFormat="1" ht="36">
      <c r="A23" s="135" t="s">
        <v>29</v>
      </c>
      <c r="B23" s="123" t="s">
        <v>216</v>
      </c>
      <c r="C23" s="123" t="s">
        <v>217</v>
      </c>
      <c r="D23" s="123" t="s">
        <v>218</v>
      </c>
      <c r="E23" s="123" t="s">
        <v>219</v>
      </c>
      <c r="F23" s="123" t="s">
        <v>220</v>
      </c>
    </row>
    <row r="24" spans="1:7" ht="12.75">
      <c r="A24" s="168" t="s">
        <v>180</v>
      </c>
      <c r="B24" s="224">
        <v>0</v>
      </c>
      <c r="C24" s="124">
        <f>'D-I (2)'!F120</f>
        <v>0</v>
      </c>
      <c r="D24" s="176">
        <f>'D-I (2)'!G120</f>
        <v>0</v>
      </c>
      <c r="E24" s="176">
        <f>B24*$C$10*C24</f>
        <v>0</v>
      </c>
      <c r="F24" s="125">
        <f>B24*$C$10*D24</f>
        <v>0</v>
      </c>
      <c r="G24" s="92"/>
    </row>
    <row r="25" spans="1:7" ht="12.75">
      <c r="A25" s="168" t="s">
        <v>181</v>
      </c>
      <c r="B25" s="224">
        <v>1223</v>
      </c>
      <c r="C25" s="124">
        <f>'D-I (2)'!F121</f>
        <v>0</v>
      </c>
      <c r="D25" s="176">
        <f>'D-I (2)'!G121</f>
        <v>0</v>
      </c>
      <c r="E25" s="176">
        <f>B25*$C$10*C25</f>
        <v>0</v>
      </c>
      <c r="F25" s="125">
        <f>B25*$C$10*D25</f>
        <v>0</v>
      </c>
      <c r="G25" s="92"/>
    </row>
    <row r="26" spans="1:7" ht="12.75">
      <c r="A26" s="168" t="s">
        <v>182</v>
      </c>
      <c r="B26" s="224">
        <v>52</v>
      </c>
      <c r="C26" s="124">
        <f>'D-I (2)'!F122</f>
        <v>0</v>
      </c>
      <c r="D26" s="176">
        <f>'D-I (2)'!G122</f>
        <v>0</v>
      </c>
      <c r="E26" s="176">
        <f>B26*$C$10*C26</f>
        <v>0</v>
      </c>
      <c r="F26" s="125">
        <f>B26*$C$10*D26</f>
        <v>0</v>
      </c>
      <c r="G26" s="92"/>
    </row>
    <row r="27" spans="1:7" ht="12.75">
      <c r="A27" s="168" t="s">
        <v>183</v>
      </c>
      <c r="B27" s="224">
        <v>459</v>
      </c>
      <c r="C27" s="124">
        <f>'D-I (2)'!F123</f>
        <v>0</v>
      </c>
      <c r="D27" s="176">
        <f>'D-I (2)'!G123</f>
        <v>0</v>
      </c>
      <c r="E27" s="176">
        <f>B27*$C$10*C27</f>
        <v>0</v>
      </c>
      <c r="F27" s="125">
        <f>B27*$C$10*D27</f>
        <v>0</v>
      </c>
      <c r="G27" s="92"/>
    </row>
    <row r="28" spans="1:7" ht="12.75">
      <c r="A28" s="186" t="s">
        <v>215</v>
      </c>
      <c r="B28" s="225">
        <f>SUM(B24:B27)</f>
        <v>1734</v>
      </c>
      <c r="C28" s="124"/>
      <c r="D28" s="176"/>
      <c r="E28" s="176"/>
      <c r="F28" s="125"/>
      <c r="G28" s="92"/>
    </row>
    <row r="29" spans="1:7" ht="12.75">
      <c r="A29" s="320" t="s">
        <v>221</v>
      </c>
      <c r="B29" s="321"/>
      <c r="C29" s="322"/>
      <c r="D29" s="114"/>
      <c r="E29" s="180">
        <f>SUM(E24:E27)</f>
        <v>0</v>
      </c>
      <c r="F29" s="180">
        <f>SUM(F24:F27)</f>
        <v>0</v>
      </c>
      <c r="G29" s="92"/>
    </row>
    <row r="30" spans="1:7" ht="12.75">
      <c r="A30" s="320" t="s">
        <v>222</v>
      </c>
      <c r="B30" s="321"/>
      <c r="C30" s="322"/>
      <c r="D30" s="114"/>
      <c r="E30" s="180">
        <f>SUM(E24:E27)</f>
        <v>0</v>
      </c>
      <c r="F30" s="180">
        <f>SUM(F24:F27)</f>
        <v>0</v>
      </c>
      <c r="G30" s="92"/>
    </row>
    <row r="31" spans="3:7" ht="12.75">
      <c r="C31" s="182"/>
      <c r="G31" s="92"/>
    </row>
    <row r="32" spans="1:8" ht="12.75">
      <c r="A32" s="323" t="s">
        <v>225</v>
      </c>
      <c r="B32" s="324"/>
      <c r="C32" s="324"/>
      <c r="D32" s="324"/>
      <c r="E32" s="324"/>
      <c r="F32" s="329"/>
      <c r="H32" s="91"/>
    </row>
    <row r="33" spans="1:6" ht="36">
      <c r="A33" s="135" t="s">
        <v>29</v>
      </c>
      <c r="B33" s="123" t="s">
        <v>216</v>
      </c>
      <c r="C33" s="123" t="s">
        <v>217</v>
      </c>
      <c r="D33" s="123" t="s">
        <v>218</v>
      </c>
      <c r="E33" s="123" t="s">
        <v>219</v>
      </c>
      <c r="F33" s="123" t="s">
        <v>220</v>
      </c>
    </row>
    <row r="34" spans="1:6" s="82" customFormat="1" ht="12.75">
      <c r="A34" s="168" t="s">
        <v>180</v>
      </c>
      <c r="B34" s="224">
        <v>0</v>
      </c>
      <c r="C34" s="124">
        <f>'D-I (2)'!F129</f>
        <v>0</v>
      </c>
      <c r="D34" s="176">
        <f>'D-I (2)'!G129</f>
        <v>0</v>
      </c>
      <c r="E34" s="176">
        <f>B34*$C$10*C34</f>
        <v>0</v>
      </c>
      <c r="F34" s="125">
        <f>B34*$C$10*D34</f>
        <v>0</v>
      </c>
    </row>
    <row r="35" spans="1:7" ht="12.75">
      <c r="A35" s="168" t="s">
        <v>181</v>
      </c>
      <c r="B35" s="224">
        <v>814</v>
      </c>
      <c r="C35" s="124">
        <f>'D-I (2)'!F130</f>
        <v>0</v>
      </c>
      <c r="D35" s="176">
        <f>'D-I (2)'!G130</f>
        <v>0</v>
      </c>
      <c r="E35" s="176">
        <f>B35*$C$10*C35</f>
        <v>0</v>
      </c>
      <c r="F35" s="125">
        <f>B35*$C$10*D35</f>
        <v>0</v>
      </c>
      <c r="G35" s="92"/>
    </row>
    <row r="36" spans="1:7" ht="12.75">
      <c r="A36" s="168" t="s">
        <v>182</v>
      </c>
      <c r="B36" s="224">
        <v>35</v>
      </c>
      <c r="C36" s="124">
        <f>'D-I (2)'!F131</f>
        <v>0</v>
      </c>
      <c r="D36" s="176">
        <f>'D-I (2)'!G131</f>
        <v>0</v>
      </c>
      <c r="E36" s="176">
        <f>B36*$C$10*C36</f>
        <v>0</v>
      </c>
      <c r="F36" s="125">
        <f>B36*$C$10*D36</f>
        <v>0</v>
      </c>
      <c r="G36" s="92"/>
    </row>
    <row r="37" spans="1:7" ht="12.75">
      <c r="A37" s="168" t="s">
        <v>183</v>
      </c>
      <c r="B37" s="224">
        <v>306</v>
      </c>
      <c r="C37" s="124">
        <f>'D-I (2)'!F132</f>
        <v>0</v>
      </c>
      <c r="D37" s="176">
        <f>'D-I (2)'!G132</f>
        <v>0</v>
      </c>
      <c r="E37" s="176">
        <f>B37*$C$10*C37</f>
        <v>0</v>
      </c>
      <c r="F37" s="125">
        <f>B37*$C$10*D37</f>
        <v>0</v>
      </c>
      <c r="G37" s="92"/>
    </row>
    <row r="38" spans="1:7" ht="12.75">
      <c r="A38" s="186" t="s">
        <v>215</v>
      </c>
      <c r="B38" s="225">
        <f>SUM(B34:B37)</f>
        <v>1155</v>
      </c>
      <c r="C38" s="124"/>
      <c r="D38" s="176"/>
      <c r="E38" s="176"/>
      <c r="F38" s="125"/>
      <c r="G38" s="92"/>
    </row>
    <row r="39" spans="1:7" ht="12.75">
      <c r="A39" s="320" t="s">
        <v>221</v>
      </c>
      <c r="B39" s="321"/>
      <c r="C39" s="322"/>
      <c r="D39" s="114"/>
      <c r="E39" s="180">
        <f>SUM(E34:E37)</f>
        <v>0</v>
      </c>
      <c r="F39" s="180">
        <f>SUM(F34:F37)</f>
        <v>0</v>
      </c>
      <c r="G39" s="92"/>
    </row>
    <row r="40" spans="1:7" ht="12.75">
      <c r="A40" s="320" t="s">
        <v>222</v>
      </c>
      <c r="B40" s="321"/>
      <c r="C40" s="322"/>
      <c r="D40" s="114"/>
      <c r="E40" s="180">
        <f>SUM(E34:E37)</f>
        <v>0</v>
      </c>
      <c r="F40" s="180">
        <f>SUM(F34:F37)</f>
        <v>0</v>
      </c>
      <c r="G40" s="92"/>
    </row>
    <row r="41" spans="2:7" ht="12.75">
      <c r="B41" s="182"/>
      <c r="G41" s="92"/>
    </row>
    <row r="42" spans="1:7" ht="12.75" customHeight="1">
      <c r="A42" s="304" t="s">
        <v>226</v>
      </c>
      <c r="B42" s="305"/>
      <c r="C42" s="305"/>
      <c r="D42" s="305"/>
      <c r="E42" s="305"/>
      <c r="F42" s="306"/>
      <c r="G42" s="92"/>
    </row>
    <row r="43" spans="1:6" ht="36">
      <c r="A43" s="135" t="s">
        <v>29</v>
      </c>
      <c r="B43" s="123" t="s">
        <v>216</v>
      </c>
      <c r="C43" s="123" t="s">
        <v>217</v>
      </c>
      <c r="D43" s="123" t="s">
        <v>218</v>
      </c>
      <c r="E43" s="123" t="s">
        <v>219</v>
      </c>
      <c r="F43" s="123" t="s">
        <v>220</v>
      </c>
    </row>
    <row r="44" spans="1:6" ht="12.75">
      <c r="A44" s="168" t="s">
        <v>180</v>
      </c>
      <c r="B44" s="224">
        <v>0</v>
      </c>
      <c r="C44" s="124">
        <f>'D-I (2)'!F138</f>
        <v>0</v>
      </c>
      <c r="D44" s="176">
        <f>'D-I (2)'!G138</f>
        <v>0</v>
      </c>
      <c r="E44" s="176">
        <f>B44*$C$10*C44</f>
        <v>0</v>
      </c>
      <c r="F44" s="125">
        <f>B44*$C$10*D44</f>
        <v>0</v>
      </c>
    </row>
    <row r="45" spans="1:6" s="82" customFormat="1" ht="12.75">
      <c r="A45" s="168" t="s">
        <v>181</v>
      </c>
      <c r="B45" s="224">
        <v>412</v>
      </c>
      <c r="C45" s="124">
        <f>'D-I (2)'!F139</f>
        <v>0</v>
      </c>
      <c r="D45" s="176">
        <f>'D-I (2)'!G139</f>
        <v>0</v>
      </c>
      <c r="E45" s="176">
        <f>B45*$C$10*C45</f>
        <v>0</v>
      </c>
      <c r="F45" s="125">
        <f>B45*$C$10*D45</f>
        <v>0</v>
      </c>
    </row>
    <row r="46" spans="1:7" ht="12.75">
      <c r="A46" s="168" t="s">
        <v>182</v>
      </c>
      <c r="B46" s="224">
        <v>19</v>
      </c>
      <c r="C46" s="124">
        <f>'D-I (2)'!F140</f>
        <v>0</v>
      </c>
      <c r="D46" s="176">
        <f>'D-I (2)'!G140</f>
        <v>0</v>
      </c>
      <c r="E46" s="176">
        <f>B46*$C$10*C46</f>
        <v>0</v>
      </c>
      <c r="F46" s="125">
        <f>B46*$C$10*D46</f>
        <v>0</v>
      </c>
      <c r="G46" s="92"/>
    </row>
    <row r="47" spans="1:7" ht="12.75">
      <c r="A47" s="168" t="s">
        <v>183</v>
      </c>
      <c r="B47" s="224">
        <v>153</v>
      </c>
      <c r="C47" s="124">
        <f>'D-I (2)'!F141</f>
        <v>0</v>
      </c>
      <c r="D47" s="176">
        <f>'D-I (2)'!G141</f>
        <v>0</v>
      </c>
      <c r="E47" s="176">
        <f>B47*$C$10*C47</f>
        <v>0</v>
      </c>
      <c r="F47" s="125">
        <f>B47*$C$10*D47</f>
        <v>0</v>
      </c>
      <c r="G47" s="92"/>
    </row>
    <row r="48" spans="1:7" ht="12.75">
      <c r="A48" s="186" t="s">
        <v>215</v>
      </c>
      <c r="B48" s="225">
        <f>SUM(B44:B47)</f>
        <v>584</v>
      </c>
      <c r="C48" s="124"/>
      <c r="D48" s="176"/>
      <c r="E48" s="176"/>
      <c r="F48" s="125"/>
      <c r="G48" s="92"/>
    </row>
    <row r="49" spans="1:7" ht="12.75">
      <c r="A49" s="320" t="s">
        <v>221</v>
      </c>
      <c r="B49" s="321"/>
      <c r="C49" s="322"/>
      <c r="D49" s="114"/>
      <c r="E49" s="180">
        <f>SUM(E44:E47)</f>
        <v>0</v>
      </c>
      <c r="F49" s="180">
        <f>SUM(F44:F47)</f>
        <v>0</v>
      </c>
      <c r="G49" s="92"/>
    </row>
    <row r="50" spans="1:7" ht="12.75">
      <c r="A50" s="320" t="s">
        <v>222</v>
      </c>
      <c r="B50" s="321"/>
      <c r="C50" s="322"/>
      <c r="D50" s="114"/>
      <c r="E50" s="180">
        <f>SUM(E44:E47)</f>
        <v>0</v>
      </c>
      <c r="F50" s="180">
        <f>SUM(F44:F47)</f>
        <v>0</v>
      </c>
      <c r="G50" s="92"/>
    </row>
    <row r="51" spans="2:7" ht="12.75">
      <c r="B51" s="182"/>
      <c r="G51" s="92"/>
    </row>
    <row r="52" spans="1:7" ht="12.75">
      <c r="A52" s="307" t="s">
        <v>227</v>
      </c>
      <c r="B52" s="308"/>
      <c r="C52" s="308"/>
      <c r="D52" s="308"/>
      <c r="E52" s="308"/>
      <c r="F52" s="309"/>
      <c r="G52" s="92"/>
    </row>
    <row r="53" spans="1:7" ht="36">
      <c r="A53" s="135" t="s">
        <v>29</v>
      </c>
      <c r="B53" s="123" t="s">
        <v>216</v>
      </c>
      <c r="C53" s="123" t="s">
        <v>217</v>
      </c>
      <c r="D53" s="123" t="s">
        <v>218</v>
      </c>
      <c r="E53" s="123" t="s">
        <v>219</v>
      </c>
      <c r="F53" s="123" t="s">
        <v>220</v>
      </c>
      <c r="G53" s="92"/>
    </row>
    <row r="54" spans="1:6" ht="12.75">
      <c r="A54" s="168" t="s">
        <v>180</v>
      </c>
      <c r="B54" s="224">
        <v>0</v>
      </c>
      <c r="C54" s="124">
        <f>'D-I (2)'!F147</f>
        <v>0</v>
      </c>
      <c r="D54" s="176">
        <f>'D-I (2)'!G147</f>
        <v>0</v>
      </c>
      <c r="E54" s="176">
        <f>B54*$C$10*C54</f>
        <v>0</v>
      </c>
      <c r="F54" s="125">
        <f>B54*$C$10*D54</f>
        <v>0</v>
      </c>
    </row>
    <row r="55" spans="1:6" ht="12.75">
      <c r="A55" s="168" t="s">
        <v>181</v>
      </c>
      <c r="B55" s="224">
        <v>168</v>
      </c>
      <c r="C55" s="124">
        <f>'D-I (2)'!F148</f>
        <v>0</v>
      </c>
      <c r="D55" s="176">
        <f>'D-I (2)'!G148</f>
        <v>0</v>
      </c>
      <c r="E55" s="176">
        <f>B55*$C$10*C55</f>
        <v>0</v>
      </c>
      <c r="F55" s="125">
        <f>B55*$C$10*D55</f>
        <v>0</v>
      </c>
    </row>
    <row r="56" spans="1:6" s="82" customFormat="1" ht="12.75">
      <c r="A56" s="168" t="s">
        <v>182</v>
      </c>
      <c r="B56" s="224">
        <v>11</v>
      </c>
      <c r="C56" s="124">
        <f>'D-I (2)'!F149</f>
        <v>0</v>
      </c>
      <c r="D56" s="176">
        <f>'D-I (2)'!G149</f>
        <v>0</v>
      </c>
      <c r="E56" s="176">
        <f>B56*$C$10*C56</f>
        <v>0</v>
      </c>
      <c r="F56" s="125">
        <f>B56*$C$10*D56</f>
        <v>0</v>
      </c>
    </row>
    <row r="57" spans="1:7" ht="12.75">
      <c r="A57" s="168" t="s">
        <v>183</v>
      </c>
      <c r="B57" s="224">
        <v>62</v>
      </c>
      <c r="C57" s="124">
        <f>'D-I (2)'!F150</f>
        <v>0</v>
      </c>
      <c r="D57" s="176">
        <f>'D-I (2)'!G150</f>
        <v>0</v>
      </c>
      <c r="E57" s="176">
        <f>B57*$C$10*C57</f>
        <v>0</v>
      </c>
      <c r="F57" s="125">
        <f>B57*$C$10*D57</f>
        <v>0</v>
      </c>
      <c r="G57" s="127"/>
    </row>
    <row r="58" spans="1:7" ht="12.75">
      <c r="A58" s="186" t="s">
        <v>215</v>
      </c>
      <c r="B58" s="225">
        <f>SUM(B54:B57)</f>
        <v>241</v>
      </c>
      <c r="C58" s="124"/>
      <c r="D58" s="176"/>
      <c r="E58" s="176"/>
      <c r="F58" s="125"/>
      <c r="G58" s="127"/>
    </row>
    <row r="59" spans="1:7" ht="12.75">
      <c r="A59" s="320" t="s">
        <v>221</v>
      </c>
      <c r="B59" s="321"/>
      <c r="C59" s="322"/>
      <c r="D59" s="114"/>
      <c r="E59" s="180">
        <f>SUM(E54:E57)</f>
        <v>0</v>
      </c>
      <c r="F59" s="180">
        <f>SUM(F54:F57)</f>
        <v>0</v>
      </c>
      <c r="G59" s="127"/>
    </row>
    <row r="60" spans="1:7" ht="12.75">
      <c r="A60" s="326" t="s">
        <v>222</v>
      </c>
      <c r="B60" s="327"/>
      <c r="C60" s="328"/>
      <c r="D60" s="218"/>
      <c r="E60" s="180">
        <f>SUM(E54:E57)</f>
        <v>0</v>
      </c>
      <c r="F60" s="180">
        <f>SUM(F54:F57)</f>
        <v>0</v>
      </c>
      <c r="G60" s="127"/>
    </row>
    <row r="61" spans="1:7" ht="12.75">
      <c r="A61" s="219"/>
      <c r="B61" s="220"/>
      <c r="C61" s="220"/>
      <c r="D61" s="221"/>
      <c r="E61" s="222"/>
      <c r="F61" s="223"/>
      <c r="G61" s="127"/>
    </row>
    <row r="62" spans="1:7" ht="12.75" customHeight="1">
      <c r="A62" s="330" t="s">
        <v>148</v>
      </c>
      <c r="B62" s="330"/>
      <c r="C62" s="330"/>
      <c r="D62" s="330"/>
      <c r="E62" s="331"/>
      <c r="F62" s="332"/>
      <c r="G62" s="92"/>
    </row>
    <row r="63" spans="1:7" ht="12.75" customHeight="1">
      <c r="A63" s="131"/>
      <c r="B63" s="131"/>
      <c r="C63" s="131"/>
      <c r="D63" s="131"/>
      <c r="E63" s="183"/>
      <c r="F63" s="132"/>
      <c r="G63" s="92"/>
    </row>
    <row r="64" spans="1:6" ht="12.75">
      <c r="A64" s="325" t="s">
        <v>152</v>
      </c>
      <c r="B64" s="325"/>
      <c r="C64" s="325"/>
      <c r="D64" s="325"/>
      <c r="E64" s="325"/>
      <c r="F64" s="325"/>
    </row>
    <row r="65" spans="1:6" s="126" customFormat="1" ht="12">
      <c r="A65" s="325" t="s">
        <v>131</v>
      </c>
      <c r="B65" s="325"/>
      <c r="C65" s="325"/>
      <c r="D65" s="325"/>
      <c r="E65" s="325"/>
      <c r="F65" s="325"/>
    </row>
    <row r="66" spans="1:6" s="126" customFormat="1" ht="12">
      <c r="A66" s="325" t="s">
        <v>132</v>
      </c>
      <c r="B66" s="325"/>
      <c r="C66" s="325"/>
      <c r="D66" s="325"/>
      <c r="E66" s="325"/>
      <c r="F66" s="325"/>
    </row>
    <row r="67" spans="1:6" s="126" customFormat="1" ht="28.5" customHeight="1">
      <c r="A67" s="325" t="s">
        <v>153</v>
      </c>
      <c r="B67" s="325"/>
      <c r="C67" s="325"/>
      <c r="D67" s="325"/>
      <c r="E67" s="325"/>
      <c r="F67" s="325"/>
    </row>
  </sheetData>
  <sheetProtection/>
  <mergeCells count="27"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  <mergeCell ref="A32:F32"/>
    <mergeCell ref="A39:C39"/>
    <mergeCell ref="A40:C40"/>
    <mergeCell ref="A42:F42"/>
    <mergeCell ref="A49:C49"/>
    <mergeCell ref="A50:C50"/>
    <mergeCell ref="A12:F12"/>
    <mergeCell ref="A19:C19"/>
    <mergeCell ref="A20:C20"/>
    <mergeCell ref="A22:F22"/>
    <mergeCell ref="A29:C29"/>
    <mergeCell ref="A30:C3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39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2.00390625" style="148" customWidth="1"/>
    <col min="2" max="2" width="3.7109375" style="148" customWidth="1"/>
    <col min="3" max="3" width="39.140625" style="148" customWidth="1"/>
    <col min="4" max="5" width="15.7109375" style="148" customWidth="1"/>
    <col min="6" max="16384" width="9.140625" style="148" customWidth="1"/>
  </cols>
  <sheetData>
    <row r="1" spans="1:5" ht="33" customHeight="1">
      <c r="A1" s="235" t="str">
        <f>'D - com insalubridade'!A1</f>
        <v>ANEXO XIV-K - PLANILHA DE FORMAÇÃO DE CUSTO</v>
      </c>
      <c r="B1" s="235"/>
      <c r="C1" s="235"/>
      <c r="D1" s="235"/>
      <c r="E1" s="235"/>
    </row>
    <row r="2" spans="1:5" ht="12.75">
      <c r="A2" s="235" t="str">
        <f>'D - com insalubridade'!A2:B2</f>
        <v>LOTE 04 B - ESCOLAS COM INSALUBRIDADE</v>
      </c>
      <c r="B2" s="235"/>
      <c r="C2" s="235"/>
      <c r="D2" s="235"/>
      <c r="E2" s="235"/>
    </row>
    <row r="3" spans="1:5" ht="12.75">
      <c r="A3" s="235" t="s">
        <v>155</v>
      </c>
      <c r="B3" s="235"/>
      <c r="C3" s="235"/>
      <c r="D3" s="235"/>
      <c r="E3" s="235"/>
    </row>
    <row r="4" spans="1:5" ht="12.75">
      <c r="A4" s="209"/>
      <c r="B4" s="209"/>
      <c r="C4" s="209"/>
      <c r="D4" s="209"/>
      <c r="E4" s="209"/>
    </row>
    <row r="5" spans="1:5" ht="12.75">
      <c r="A5" s="236" t="s">
        <v>0</v>
      </c>
      <c r="B5" s="236"/>
      <c r="C5" s="236"/>
      <c r="D5" s="236"/>
      <c r="E5" s="236"/>
    </row>
    <row r="6" spans="1:5" ht="16.5" customHeight="1">
      <c r="A6" s="237" t="s">
        <v>57</v>
      </c>
      <c r="B6" s="237"/>
      <c r="C6" s="237"/>
      <c r="D6" s="236" t="s">
        <v>1</v>
      </c>
      <c r="E6" s="236"/>
    </row>
    <row r="7" spans="1:5" ht="15.75" customHeight="1">
      <c r="A7" s="237"/>
      <c r="B7" s="237"/>
      <c r="C7" s="237"/>
      <c r="D7" s="144" t="s">
        <v>51</v>
      </c>
      <c r="E7" s="187" t="s">
        <v>55</v>
      </c>
    </row>
    <row r="8" spans="1:5" ht="15.75" customHeight="1">
      <c r="A8" s="237"/>
      <c r="B8" s="237"/>
      <c r="C8" s="237"/>
      <c r="D8" s="144" t="s">
        <v>54</v>
      </c>
      <c r="E8" s="187" t="s">
        <v>56</v>
      </c>
    </row>
    <row r="9" spans="1:5" ht="15.75" customHeight="1">
      <c r="A9" s="237"/>
      <c r="B9" s="237"/>
      <c r="C9" s="237"/>
      <c r="D9" s="144" t="s">
        <v>52</v>
      </c>
      <c r="E9" s="187" t="s">
        <v>53</v>
      </c>
    </row>
    <row r="10" spans="1:5" ht="18" customHeight="1">
      <c r="A10" s="237"/>
      <c r="B10" s="237"/>
      <c r="C10" s="237"/>
      <c r="D10" s="236" t="s">
        <v>2</v>
      </c>
      <c r="E10" s="236"/>
    </row>
    <row r="11" spans="1:5" ht="18" customHeight="1">
      <c r="A11" s="238" t="s">
        <v>3</v>
      </c>
      <c r="B11" s="239"/>
      <c r="C11" s="239"/>
      <c r="D11" s="239"/>
      <c r="E11" s="240"/>
    </row>
    <row r="12" spans="1:5" ht="18" customHeight="1">
      <c r="A12" s="188"/>
      <c r="B12" s="145" t="s">
        <v>4</v>
      </c>
      <c r="C12" s="146"/>
      <c r="D12" s="147">
        <v>0</v>
      </c>
      <c r="E12" s="189"/>
    </row>
    <row r="13" spans="1:5" ht="18" customHeight="1">
      <c r="A13" s="241" t="s">
        <v>5</v>
      </c>
      <c r="B13" s="242"/>
      <c r="C13" s="242"/>
      <c r="D13" s="242"/>
      <c r="E13" s="243"/>
    </row>
    <row r="14" spans="1:5" ht="18" customHeight="1">
      <c r="A14" s="190"/>
      <c r="B14" s="158"/>
      <c r="C14" s="149" t="s">
        <v>6</v>
      </c>
      <c r="D14" s="147">
        <v>0</v>
      </c>
      <c r="E14" s="191"/>
    </row>
    <row r="15" spans="1:5" ht="18" customHeight="1">
      <c r="A15" s="241" t="s">
        <v>7</v>
      </c>
      <c r="B15" s="242"/>
      <c r="C15" s="242"/>
      <c r="D15" s="242"/>
      <c r="E15" s="243"/>
    </row>
    <row r="16" spans="1:5" ht="18" customHeight="1">
      <c r="A16" s="190"/>
      <c r="B16" s="145"/>
      <c r="C16" s="145" t="s">
        <v>8</v>
      </c>
      <c r="D16" s="150">
        <v>0</v>
      </c>
      <c r="E16" s="192"/>
    </row>
    <row r="17" spans="1:5" ht="18" customHeight="1">
      <c r="A17" s="241" t="s">
        <v>9</v>
      </c>
      <c r="B17" s="242"/>
      <c r="C17" s="242"/>
      <c r="D17" s="242"/>
      <c r="E17" s="243"/>
    </row>
    <row r="18" spans="1:5" ht="18" customHeight="1">
      <c r="A18" s="190"/>
      <c r="B18" s="158"/>
      <c r="C18" s="149" t="s">
        <v>10</v>
      </c>
      <c r="D18" s="147">
        <v>0</v>
      </c>
      <c r="E18" s="191"/>
    </row>
    <row r="19" spans="1:5" ht="18" customHeight="1">
      <c r="A19" s="190"/>
      <c r="B19" s="158"/>
      <c r="C19" s="149" t="s">
        <v>11</v>
      </c>
      <c r="D19" s="147">
        <v>0</v>
      </c>
      <c r="E19" s="193"/>
    </row>
    <row r="20" spans="1:5" ht="18" customHeight="1">
      <c r="A20" s="190"/>
      <c r="B20" s="158"/>
      <c r="C20" s="149" t="s">
        <v>12</v>
      </c>
      <c r="D20" s="147">
        <v>0</v>
      </c>
      <c r="E20" s="192"/>
    </row>
    <row r="21" spans="1:5" ht="18" customHeight="1">
      <c r="A21" s="241" t="s">
        <v>13</v>
      </c>
      <c r="B21" s="242"/>
      <c r="C21" s="242"/>
      <c r="D21" s="242"/>
      <c r="E21" s="243"/>
    </row>
    <row r="22" spans="1:5" ht="18" customHeight="1">
      <c r="A22" s="194"/>
      <c r="B22" s="151"/>
      <c r="C22" s="152" t="s">
        <v>14</v>
      </c>
      <c r="D22" s="153">
        <v>0</v>
      </c>
      <c r="E22" s="191"/>
    </row>
    <row r="23" spans="1:5" ht="18" customHeight="1">
      <c r="A23" s="195"/>
      <c r="B23" s="154"/>
      <c r="C23" s="155" t="s">
        <v>15</v>
      </c>
      <c r="D23" s="153">
        <v>0</v>
      </c>
      <c r="E23" s="193"/>
    </row>
    <row r="24" spans="1:5" ht="18" customHeight="1">
      <c r="A24" s="244" t="s">
        <v>16</v>
      </c>
      <c r="B24" s="245"/>
      <c r="C24" s="246"/>
      <c r="D24" s="147">
        <v>0</v>
      </c>
      <c r="E24" s="193"/>
    </row>
    <row r="25" spans="1:5" ht="18" customHeight="1">
      <c r="A25" s="247" t="s">
        <v>68</v>
      </c>
      <c r="B25" s="247"/>
      <c r="C25" s="247"/>
      <c r="D25" s="156">
        <v>0</v>
      </c>
      <c r="E25" s="196"/>
    </row>
    <row r="26" spans="1:5" ht="18" customHeight="1">
      <c r="A26" s="238" t="s">
        <v>17</v>
      </c>
      <c r="B26" s="239"/>
      <c r="C26" s="239"/>
      <c r="D26" s="239"/>
      <c r="E26" s="240"/>
    </row>
    <row r="27" spans="1:5" ht="18" customHeight="1">
      <c r="A27" s="241" t="s">
        <v>18</v>
      </c>
      <c r="B27" s="242"/>
      <c r="C27" s="242"/>
      <c r="D27" s="242"/>
      <c r="E27" s="243"/>
    </row>
    <row r="28" spans="1:7" ht="18" customHeight="1">
      <c r="A28" s="190"/>
      <c r="B28" s="158"/>
      <c r="C28" s="149" t="s">
        <v>19</v>
      </c>
      <c r="D28" s="147">
        <v>0</v>
      </c>
      <c r="E28" s="191"/>
      <c r="G28" s="159"/>
    </row>
    <row r="29" spans="1:7" ht="18" customHeight="1">
      <c r="A29" s="190"/>
      <c r="B29" s="158"/>
      <c r="C29" s="157" t="s">
        <v>113</v>
      </c>
      <c r="D29" s="147">
        <v>0</v>
      </c>
      <c r="E29" s="193"/>
      <c r="G29" s="159"/>
    </row>
    <row r="30" spans="1:7" ht="18" customHeight="1">
      <c r="A30" s="190"/>
      <c r="B30" s="158"/>
      <c r="C30" s="149" t="s">
        <v>20</v>
      </c>
      <c r="D30" s="147">
        <v>0</v>
      </c>
      <c r="E30" s="193"/>
      <c r="G30" s="159"/>
    </row>
    <row r="31" spans="1:7" ht="18" customHeight="1">
      <c r="A31" s="190"/>
      <c r="B31" s="158"/>
      <c r="C31" s="149" t="s">
        <v>21</v>
      </c>
      <c r="D31" s="147">
        <v>0</v>
      </c>
      <c r="E31" s="193"/>
      <c r="G31" s="159"/>
    </row>
    <row r="32" spans="1:7" ht="18" customHeight="1">
      <c r="A32" s="190"/>
      <c r="B32" s="158"/>
      <c r="C32" s="157" t="s">
        <v>22</v>
      </c>
      <c r="D32" s="147">
        <v>0</v>
      </c>
      <c r="E32" s="197"/>
      <c r="G32" s="159"/>
    </row>
    <row r="33" spans="1:7" ht="18" customHeight="1">
      <c r="A33" s="190"/>
      <c r="B33" s="158"/>
      <c r="C33" s="149" t="s">
        <v>23</v>
      </c>
      <c r="D33" s="147">
        <v>0</v>
      </c>
      <c r="E33" s="193"/>
      <c r="G33" s="159"/>
    </row>
    <row r="34" spans="1:7" ht="18" customHeight="1">
      <c r="A34" s="190"/>
      <c r="B34" s="158"/>
      <c r="C34" s="149" t="s">
        <v>24</v>
      </c>
      <c r="D34" s="147">
        <v>0</v>
      </c>
      <c r="E34" s="193"/>
      <c r="G34" s="159"/>
    </row>
    <row r="35" spans="1:7" ht="18" customHeight="1">
      <c r="A35" s="190"/>
      <c r="B35" s="158"/>
      <c r="C35" s="149" t="s">
        <v>25</v>
      </c>
      <c r="D35" s="147">
        <v>0</v>
      </c>
      <c r="E35" s="193"/>
      <c r="G35" s="159"/>
    </row>
    <row r="36" spans="1:5" ht="18" customHeight="1">
      <c r="A36" s="190"/>
      <c r="B36" s="158"/>
      <c r="C36" s="149" t="s">
        <v>26</v>
      </c>
      <c r="D36" s="147">
        <v>0</v>
      </c>
      <c r="E36" s="193"/>
    </row>
    <row r="37" spans="1:5" ht="18" customHeight="1">
      <c r="A37" s="248" t="s">
        <v>69</v>
      </c>
      <c r="B37" s="248"/>
      <c r="C37" s="248"/>
      <c r="D37" s="156">
        <v>0</v>
      </c>
      <c r="E37" s="198"/>
    </row>
    <row r="38" spans="1:5" ht="18" customHeight="1">
      <c r="A38" s="249" t="s">
        <v>70</v>
      </c>
      <c r="B38" s="250"/>
      <c r="C38" s="251"/>
      <c r="D38" s="156">
        <v>0</v>
      </c>
      <c r="E38" s="199"/>
    </row>
    <row r="39" spans="1:5" ht="33.75" customHeight="1">
      <c r="A39" s="252" t="s">
        <v>150</v>
      </c>
      <c r="B39" s="253"/>
      <c r="C39" s="253"/>
      <c r="D39" s="253"/>
      <c r="E39" s="254"/>
    </row>
  </sheetData>
  <sheetProtection/>
  <mergeCells count="19">
    <mergeCell ref="A25:C25"/>
    <mergeCell ref="A26:E26"/>
    <mergeCell ref="A27:E27"/>
    <mergeCell ref="A37:C37"/>
    <mergeCell ref="A38:C38"/>
    <mergeCell ref="A39:E39"/>
    <mergeCell ref="A11:E11"/>
    <mergeCell ref="A13:E13"/>
    <mergeCell ref="A15:E15"/>
    <mergeCell ref="A17:E17"/>
    <mergeCell ref="A21:E21"/>
    <mergeCell ref="A24:C24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5">
    <tabColor theme="5"/>
  </sheetPr>
  <dimension ref="A1:L45"/>
  <sheetViews>
    <sheetView showGridLines="0" view="pageBreakPreview" zoomScaleNormal="85" zoomScaleSheetLayoutView="100" workbookViewId="0" topLeftCell="A1">
      <selection activeCell="C6" sqref="C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6" t="str">
        <f>'D - com insalubridade'!A1</f>
        <v>ANEXO XIV-K - PLANILHA DE FORMAÇÃO DE CUSTO</v>
      </c>
      <c r="B1" s="226"/>
      <c r="C1" s="226"/>
      <c r="D1" s="226"/>
      <c r="E1" s="226"/>
    </row>
    <row r="2" spans="1:6" ht="12.75">
      <c r="A2" s="226" t="str">
        <f>'D - com insalubridade'!A2:B2</f>
        <v>LOTE 04 B - ESCOLAS COM INSALUBRIDADE</v>
      </c>
      <c r="B2" s="226"/>
      <c r="C2" s="226"/>
      <c r="D2" s="226"/>
      <c r="E2" s="226"/>
      <c r="F2" s="60"/>
    </row>
    <row r="3" spans="1:6" ht="12.75">
      <c r="A3" s="226" t="s">
        <v>156</v>
      </c>
      <c r="B3" s="226"/>
      <c r="C3" s="226"/>
      <c r="D3" s="226"/>
      <c r="E3" s="226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55" t="s">
        <v>0</v>
      </c>
      <c r="B7" s="255"/>
      <c r="C7" s="255"/>
      <c r="D7" s="255"/>
      <c r="E7" s="255"/>
    </row>
    <row r="8" spans="1:5" ht="16.5" customHeight="1">
      <c r="A8" s="256" t="s">
        <v>57</v>
      </c>
      <c r="B8" s="256"/>
      <c r="C8" s="256"/>
      <c r="D8" s="255" t="s">
        <v>1</v>
      </c>
      <c r="E8" s="255"/>
    </row>
    <row r="9" spans="1:5" ht="15.75" customHeight="1">
      <c r="A9" s="256"/>
      <c r="B9" s="256"/>
      <c r="C9" s="256"/>
      <c r="D9" s="121" t="s">
        <v>51</v>
      </c>
      <c r="E9" s="122" t="s">
        <v>137</v>
      </c>
    </row>
    <row r="10" spans="1:5" ht="15.75" customHeight="1">
      <c r="A10" s="256"/>
      <c r="B10" s="256"/>
      <c r="C10" s="256"/>
      <c r="D10" s="121" t="s">
        <v>54</v>
      </c>
      <c r="E10" s="122" t="s">
        <v>56</v>
      </c>
    </row>
    <row r="11" spans="1:5" ht="15.75" customHeight="1">
      <c r="A11" s="256"/>
      <c r="B11" s="256"/>
      <c r="C11" s="256"/>
      <c r="D11" s="121" t="s">
        <v>52</v>
      </c>
      <c r="E11" s="122" t="s">
        <v>53</v>
      </c>
    </row>
    <row r="12" spans="1:5" ht="18" customHeight="1">
      <c r="A12" s="256"/>
      <c r="B12" s="256"/>
      <c r="C12" s="256"/>
      <c r="D12" s="255" t="s">
        <v>2</v>
      </c>
      <c r="E12" s="255"/>
    </row>
    <row r="13" spans="1:5" ht="18" customHeight="1">
      <c r="A13" s="238" t="s">
        <v>3</v>
      </c>
      <c r="B13" s="239"/>
      <c r="C13" s="239"/>
      <c r="D13" s="239"/>
      <c r="E13" s="240"/>
    </row>
    <row r="14" spans="1:5" ht="18" customHeight="1">
      <c r="A14" s="202"/>
      <c r="B14" s="2" t="s">
        <v>4</v>
      </c>
      <c r="C14" s="13"/>
      <c r="D14" s="8">
        <v>0</v>
      </c>
      <c r="E14" s="63"/>
    </row>
    <row r="15" spans="1:5" ht="18" customHeight="1">
      <c r="A15" s="241" t="s">
        <v>5</v>
      </c>
      <c r="B15" s="242"/>
      <c r="C15" s="242"/>
      <c r="D15" s="242"/>
      <c r="E15" s="243"/>
    </row>
    <row r="16" spans="1:5" ht="18" customHeight="1">
      <c r="A16" s="203"/>
      <c r="B16" s="3"/>
      <c r="C16" s="4" t="s">
        <v>6</v>
      </c>
      <c r="D16" s="8">
        <v>0</v>
      </c>
      <c r="E16" s="67"/>
    </row>
    <row r="17" spans="1:5" ht="18" customHeight="1">
      <c r="A17" s="241" t="s">
        <v>7</v>
      </c>
      <c r="B17" s="242"/>
      <c r="C17" s="242"/>
      <c r="D17" s="242"/>
      <c r="E17" s="243"/>
    </row>
    <row r="18" spans="1:5" ht="18" customHeight="1">
      <c r="A18" s="203"/>
      <c r="B18" s="3"/>
      <c r="C18" s="4" t="s">
        <v>8</v>
      </c>
      <c r="D18" s="14">
        <v>0</v>
      </c>
      <c r="E18" s="67"/>
    </row>
    <row r="19" spans="1:5" ht="18" customHeight="1">
      <c r="A19" s="241" t="s">
        <v>9</v>
      </c>
      <c r="B19" s="242"/>
      <c r="C19" s="242"/>
      <c r="D19" s="242"/>
      <c r="E19" s="243"/>
    </row>
    <row r="20" spans="1:5" ht="18" customHeight="1">
      <c r="A20" s="203"/>
      <c r="B20" s="3"/>
      <c r="C20" s="4" t="s">
        <v>10</v>
      </c>
      <c r="D20" s="8">
        <v>0</v>
      </c>
      <c r="E20" s="67"/>
    </row>
    <row r="21" spans="1:5" ht="18" customHeight="1">
      <c r="A21" s="203"/>
      <c r="B21" s="3"/>
      <c r="C21" s="4" t="s">
        <v>11</v>
      </c>
      <c r="D21" s="8">
        <v>0</v>
      </c>
      <c r="E21" s="66"/>
    </row>
    <row r="22" spans="1:5" ht="18" customHeight="1">
      <c r="A22" s="203"/>
      <c r="B22" s="3"/>
      <c r="C22" s="4" t="s">
        <v>12</v>
      </c>
      <c r="D22" s="8">
        <v>0</v>
      </c>
      <c r="E22" s="201"/>
    </row>
    <row r="23" spans="1:5" ht="18" customHeight="1">
      <c r="A23" s="241" t="s">
        <v>13</v>
      </c>
      <c r="B23" s="242"/>
      <c r="C23" s="242"/>
      <c r="D23" s="242"/>
      <c r="E23" s="243"/>
    </row>
    <row r="24" spans="1:5" ht="18" customHeight="1">
      <c r="A24" s="137"/>
      <c r="B24" s="138"/>
      <c r="C24" s="139" t="s">
        <v>14</v>
      </c>
      <c r="D24" s="136">
        <v>0</v>
      </c>
      <c r="E24" s="67"/>
    </row>
    <row r="25" spans="1:5" ht="18" customHeight="1">
      <c r="A25" s="140"/>
      <c r="B25" s="141"/>
      <c r="C25" s="142" t="s">
        <v>15</v>
      </c>
      <c r="D25" s="136">
        <v>0</v>
      </c>
      <c r="E25" s="66"/>
    </row>
    <row r="26" spans="1:5" ht="18" customHeight="1">
      <c r="A26" s="140" t="s">
        <v>16</v>
      </c>
      <c r="B26" s="3"/>
      <c r="C26" s="142"/>
      <c r="D26" s="8">
        <v>0</v>
      </c>
      <c r="E26" s="66"/>
    </row>
    <row r="27" spans="1:11" ht="18" customHeight="1">
      <c r="A27" s="257" t="s">
        <v>68</v>
      </c>
      <c r="B27" s="257"/>
      <c r="C27" s="257"/>
      <c r="D27" s="200">
        <v>0</v>
      </c>
      <c r="E27" s="64"/>
      <c r="K27" s="23"/>
    </row>
    <row r="28" spans="1:5" ht="18" customHeight="1">
      <c r="A28" s="210" t="s">
        <v>17</v>
      </c>
      <c r="B28" s="211"/>
      <c r="C28" s="211"/>
      <c r="D28" s="211"/>
      <c r="E28" s="212"/>
    </row>
    <row r="29" spans="1:5" ht="18" customHeight="1">
      <c r="A29" s="241" t="s">
        <v>18</v>
      </c>
      <c r="B29" s="242"/>
      <c r="C29" s="242"/>
      <c r="D29" s="242"/>
      <c r="E29" s="243"/>
    </row>
    <row r="30" spans="1:12" ht="18" customHeight="1">
      <c r="A30" s="203"/>
      <c r="B30" s="3"/>
      <c r="C30" s="4" t="s">
        <v>19</v>
      </c>
      <c r="D30" s="8">
        <v>0</v>
      </c>
      <c r="E30" s="67"/>
      <c r="H30" s="48"/>
      <c r="L30" s="39"/>
    </row>
    <row r="31" spans="1:12" ht="18" customHeight="1">
      <c r="A31" s="203"/>
      <c r="B31" s="3"/>
      <c r="C31" s="85" t="s">
        <v>113</v>
      </c>
      <c r="D31" s="8">
        <v>0</v>
      </c>
      <c r="E31" s="66"/>
      <c r="H31" s="48"/>
      <c r="L31" s="39"/>
    </row>
    <row r="32" spans="1:12" ht="18" customHeight="1">
      <c r="A32" s="203"/>
      <c r="B32" s="3"/>
      <c r="C32" s="93" t="s">
        <v>20</v>
      </c>
      <c r="D32" s="8">
        <v>0</v>
      </c>
      <c r="E32" s="66"/>
      <c r="H32" s="48"/>
      <c r="L32" s="39"/>
    </row>
    <row r="33" spans="1:12" ht="18" customHeight="1">
      <c r="A33" s="203"/>
      <c r="B33" s="3"/>
      <c r="C33" s="93" t="s">
        <v>21</v>
      </c>
      <c r="D33" s="8">
        <v>0</v>
      </c>
      <c r="E33" s="66"/>
      <c r="H33" s="48"/>
      <c r="L33" s="39"/>
    </row>
    <row r="34" spans="1:12" s="44" customFormat="1" ht="18" customHeight="1">
      <c r="A34" s="204"/>
      <c r="B34" s="11"/>
      <c r="C34" s="85" t="s">
        <v>22</v>
      </c>
      <c r="D34" s="8">
        <v>0</v>
      </c>
      <c r="E34" s="86"/>
      <c r="H34" s="87"/>
      <c r="L34" s="88"/>
    </row>
    <row r="35" spans="1:12" ht="18" customHeight="1">
      <c r="A35" s="203"/>
      <c r="B35" s="3"/>
      <c r="C35" s="93" t="s">
        <v>23</v>
      </c>
      <c r="D35" s="8">
        <v>0</v>
      </c>
      <c r="E35" s="66"/>
      <c r="H35" s="48"/>
      <c r="L35" s="39"/>
    </row>
    <row r="36" spans="1:12" ht="18" customHeight="1">
      <c r="A36" s="203"/>
      <c r="B36" s="3"/>
      <c r="C36" s="93" t="s">
        <v>24</v>
      </c>
      <c r="D36" s="8">
        <v>0</v>
      </c>
      <c r="E36" s="66"/>
      <c r="H36" s="48"/>
      <c r="L36" s="39"/>
    </row>
    <row r="37" spans="1:12" ht="18" customHeight="1">
      <c r="A37" s="203"/>
      <c r="B37" s="3"/>
      <c r="C37" s="93" t="s">
        <v>25</v>
      </c>
      <c r="D37" s="8">
        <v>0</v>
      </c>
      <c r="E37" s="66"/>
      <c r="H37" s="48"/>
      <c r="L37" s="39"/>
    </row>
    <row r="38" spans="1:5" ht="18" customHeight="1">
      <c r="A38" s="203"/>
      <c r="B38" s="3"/>
      <c r="C38" s="4" t="s">
        <v>26</v>
      </c>
      <c r="D38" s="8">
        <v>0</v>
      </c>
      <c r="E38" s="66"/>
    </row>
    <row r="39" spans="1:5" ht="18" customHeight="1">
      <c r="A39" s="257" t="s">
        <v>69</v>
      </c>
      <c r="B39" s="257"/>
      <c r="C39" s="257"/>
      <c r="D39" s="200">
        <v>0</v>
      </c>
      <c r="E39" s="65"/>
    </row>
    <row r="40" spans="1:5" ht="18" customHeight="1">
      <c r="A40" s="258" t="s">
        <v>70</v>
      </c>
      <c r="B40" s="259"/>
      <c r="C40" s="260"/>
      <c r="D40" s="200">
        <v>0</v>
      </c>
      <c r="E40" s="64"/>
    </row>
    <row r="41" spans="1:6" ht="30.75" customHeight="1">
      <c r="A41" s="261" t="s">
        <v>147</v>
      </c>
      <c r="B41" s="262"/>
      <c r="C41" s="262"/>
      <c r="D41" s="262"/>
      <c r="E41" s="263"/>
      <c r="F41" s="47"/>
    </row>
    <row r="42" ht="12.75">
      <c r="E42" s="1"/>
    </row>
    <row r="43" ht="12.75">
      <c r="E43" s="1"/>
    </row>
    <row r="44" ht="12.75">
      <c r="E44" s="1"/>
    </row>
    <row r="45" ht="12.75">
      <c r="E45" s="1"/>
    </row>
  </sheetData>
  <sheetProtection/>
  <mergeCells count="17">
    <mergeCell ref="A29:E29"/>
    <mergeCell ref="A39:C39"/>
    <mergeCell ref="A40:C40"/>
    <mergeCell ref="A41:E41"/>
    <mergeCell ref="A13:E13"/>
    <mergeCell ref="A15:E15"/>
    <mergeCell ref="A17:E17"/>
    <mergeCell ref="A19:E19"/>
    <mergeCell ref="A23:E23"/>
    <mergeCell ref="A27:C2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2">
    <tabColor theme="5"/>
  </sheetPr>
  <dimension ref="A1:E39"/>
  <sheetViews>
    <sheetView showGridLines="0" view="pageBreakPreview" zoomScaleNormal="85" zoomScaleSheetLayoutView="100" workbookViewId="0" topLeftCell="A1">
      <selection activeCell="C6" sqref="C6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4" t="str">
        <f>'D - com insalubridade'!A1</f>
        <v>ANEXO XIV-K - PLANILHA DE FORMAÇÃO DE CUSTO</v>
      </c>
      <c r="B1" s="264"/>
      <c r="C1" s="264"/>
      <c r="D1" s="264"/>
    </row>
    <row r="2" spans="1:5" ht="12.75">
      <c r="A2" s="226" t="str">
        <f>'D - com insalubridade'!A2:B2</f>
        <v>LOTE 04 B - ESCOLAS COM INSALUBRIDADE</v>
      </c>
      <c r="B2" s="226"/>
      <c r="C2" s="226"/>
      <c r="D2" s="226"/>
      <c r="E2" s="60"/>
    </row>
    <row r="3" spans="1:5" ht="12.75">
      <c r="A3" s="226" t="s">
        <v>158</v>
      </c>
      <c r="B3" s="226"/>
      <c r="C3" s="226"/>
      <c r="D3" s="226"/>
      <c r="E3" s="60"/>
    </row>
    <row r="5" spans="1:4" ht="15.75">
      <c r="A5" s="265" t="s">
        <v>139</v>
      </c>
      <c r="B5" s="265"/>
      <c r="C5" s="265"/>
      <c r="D5" s="265"/>
    </row>
    <row r="6" spans="1:5" ht="21" customHeight="1">
      <c r="A6" s="265" t="s">
        <v>89</v>
      </c>
      <c r="B6" s="265"/>
      <c r="C6" s="265"/>
      <c r="D6" s="265"/>
      <c r="E6" s="49"/>
    </row>
    <row r="7" spans="1:5" ht="29.25" customHeight="1">
      <c r="A7" s="266" t="s">
        <v>31</v>
      </c>
      <c r="B7" s="266"/>
      <c r="C7" s="266"/>
      <c r="D7" s="89" t="s">
        <v>72</v>
      </c>
      <c r="E7" s="50"/>
    </row>
    <row r="8" spans="1:5" ht="32.25" customHeight="1">
      <c r="A8" s="266" t="s">
        <v>95</v>
      </c>
      <c r="B8" s="266"/>
      <c r="C8" s="266"/>
      <c r="D8" s="164"/>
      <c r="E8" s="50"/>
    </row>
    <row r="9" spans="1:5" ht="18" customHeight="1">
      <c r="A9" s="267" t="s">
        <v>167</v>
      </c>
      <c r="B9" s="267"/>
      <c r="C9" s="214" t="s">
        <v>33</v>
      </c>
      <c r="D9" s="214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7" t="s">
        <v>58</v>
      </c>
      <c r="B18" s="267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68" t="s">
        <v>168</v>
      </c>
      <c r="B19" s="269"/>
      <c r="C19" s="269"/>
      <c r="D19" s="270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7" t="s">
        <v>59</v>
      </c>
      <c r="B27" s="267"/>
      <c r="C27" s="118">
        <f>SUM(C20:C26)</f>
        <v>0</v>
      </c>
      <c r="D27" s="119">
        <f>SUM(D19:D26)</f>
        <v>0</v>
      </c>
      <c r="E27" s="53"/>
    </row>
    <row r="28" spans="1:5" ht="18" customHeight="1">
      <c r="A28" s="268" t="s">
        <v>169</v>
      </c>
      <c r="B28" s="269"/>
      <c r="C28" s="269"/>
      <c r="D28" s="269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2"/>
    </row>
    <row r="30" spans="1:5" ht="18" customHeight="1">
      <c r="A30" s="9">
        <v>17</v>
      </c>
      <c r="B30" s="16" t="s">
        <v>171</v>
      </c>
      <c r="C30" s="19"/>
      <c r="D30" s="18"/>
      <c r="E30" s="52"/>
    </row>
    <row r="31" spans="1:5" ht="18" customHeight="1">
      <c r="A31" s="9">
        <v>18</v>
      </c>
      <c r="B31" s="16" t="s">
        <v>172</v>
      </c>
      <c r="C31" s="19"/>
      <c r="D31" s="18"/>
      <c r="E31" s="52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67" t="s">
        <v>60</v>
      </c>
      <c r="B35" s="267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68" t="s">
        <v>48</v>
      </c>
      <c r="B36" s="269"/>
      <c r="C36" s="269"/>
      <c r="D36" s="270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7" t="s">
        <v>61</v>
      </c>
      <c r="B38" s="267"/>
      <c r="C38" s="118">
        <f>SUM(C32:C37)</f>
        <v>0</v>
      </c>
      <c r="D38" s="119">
        <f>D37</f>
        <v>0</v>
      </c>
      <c r="E38" s="53"/>
    </row>
    <row r="39" spans="1:5" ht="18" customHeight="1">
      <c r="A39" s="271" t="s">
        <v>50</v>
      </c>
      <c r="B39" s="272"/>
      <c r="C39" s="118"/>
      <c r="D39" s="120">
        <f>SUM(D38,D35,D27,D18)</f>
        <v>0</v>
      </c>
      <c r="E39" s="54"/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6">
    <tabColor theme="5"/>
  </sheetPr>
  <dimension ref="A1:G39"/>
  <sheetViews>
    <sheetView showGridLines="0" view="pageBreakPreview" zoomScaleNormal="85" zoomScaleSheetLayoutView="100" workbookViewId="0" topLeftCell="A1">
      <selection activeCell="C6" sqref="C6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4" t="str">
        <f>'D - com insalubridade'!A1</f>
        <v>ANEXO XIV-K - PLANILHA DE FORMAÇÃO DE CUSTO</v>
      </c>
      <c r="B1" s="264"/>
      <c r="C1" s="264"/>
      <c r="D1" s="264"/>
      <c r="F1" s="60"/>
    </row>
    <row r="2" spans="1:6" ht="12.75">
      <c r="A2" s="226" t="str">
        <f>'D - com insalubridade'!A2:B2</f>
        <v>LOTE 04 B - ESCOLAS COM INSALUBRIDADE</v>
      </c>
      <c r="B2" s="226"/>
      <c r="C2" s="226"/>
      <c r="D2" s="226"/>
      <c r="E2" s="60"/>
      <c r="F2" s="60"/>
    </row>
    <row r="3" spans="1:6" ht="12.75">
      <c r="A3" s="226" t="s">
        <v>157</v>
      </c>
      <c r="B3" s="226"/>
      <c r="C3" s="226"/>
      <c r="D3" s="226"/>
      <c r="E3" s="60"/>
      <c r="F3" s="60"/>
    </row>
    <row r="5" spans="1:4" ht="15.75">
      <c r="A5" s="265" t="s">
        <v>138</v>
      </c>
      <c r="B5" s="265"/>
      <c r="C5" s="265"/>
      <c r="D5" s="265"/>
    </row>
    <row r="6" spans="1:5" ht="21" customHeight="1">
      <c r="A6" s="265" t="s">
        <v>89</v>
      </c>
      <c r="B6" s="265"/>
      <c r="C6" s="265"/>
      <c r="D6" s="265"/>
      <c r="E6" s="49"/>
    </row>
    <row r="7" spans="1:5" ht="36" customHeight="1">
      <c r="A7" s="266" t="s">
        <v>31</v>
      </c>
      <c r="B7" s="266"/>
      <c r="C7" s="266"/>
      <c r="D7" s="89" t="s">
        <v>72</v>
      </c>
      <c r="E7" s="50"/>
    </row>
    <row r="8" spans="1:7" ht="32.25" customHeight="1">
      <c r="A8" s="266" t="s">
        <v>95</v>
      </c>
      <c r="B8" s="266"/>
      <c r="C8" s="266"/>
      <c r="D8" s="164"/>
      <c r="E8" s="50"/>
      <c r="G8" s="62"/>
    </row>
    <row r="9" spans="1:5" ht="18" customHeight="1">
      <c r="A9" s="273" t="s">
        <v>32</v>
      </c>
      <c r="B9" s="273"/>
      <c r="C9" s="214" t="s">
        <v>33</v>
      </c>
      <c r="D9" s="214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7" t="s">
        <v>58</v>
      </c>
      <c r="B18" s="267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68" t="s">
        <v>168</v>
      </c>
      <c r="B19" s="269"/>
      <c r="C19" s="269"/>
      <c r="D19" s="270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7" t="s">
        <v>59</v>
      </c>
      <c r="B27" s="267"/>
      <c r="C27" s="118">
        <f>SUM(C20:C26)</f>
        <v>0</v>
      </c>
      <c r="D27" s="119">
        <f>SUM(D20:D26)</f>
        <v>0</v>
      </c>
      <c r="E27" s="53"/>
    </row>
    <row r="28" spans="1:5" ht="18" customHeight="1">
      <c r="A28" s="268" t="s">
        <v>169</v>
      </c>
      <c r="B28" s="269"/>
      <c r="C28" s="269"/>
      <c r="D28" s="269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1"/>
    </row>
    <row r="30" spans="1:5" ht="18" customHeight="1">
      <c r="A30" s="9">
        <v>17</v>
      </c>
      <c r="B30" s="16" t="s">
        <v>171</v>
      </c>
      <c r="C30" s="19"/>
      <c r="D30" s="18"/>
      <c r="E30" s="51"/>
    </row>
    <row r="31" spans="1:5" ht="18" customHeight="1">
      <c r="A31" s="9">
        <v>18</v>
      </c>
      <c r="B31" s="16" t="s">
        <v>172</v>
      </c>
      <c r="C31" s="19"/>
      <c r="D31" s="18"/>
      <c r="E31" s="51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67" t="s">
        <v>60</v>
      </c>
      <c r="B35" s="267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68" t="s">
        <v>48</v>
      </c>
      <c r="B36" s="269"/>
      <c r="C36" s="269"/>
      <c r="D36" s="270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7" t="s">
        <v>61</v>
      </c>
      <c r="B38" s="267"/>
      <c r="C38" s="118">
        <f>SUM(C32:C37)</f>
        <v>0</v>
      </c>
      <c r="D38" s="119">
        <f>D37</f>
        <v>0</v>
      </c>
      <c r="E38" s="53"/>
    </row>
    <row r="39" spans="1:5" ht="18" customHeight="1">
      <c r="A39" s="271" t="s">
        <v>50</v>
      </c>
      <c r="B39" s="272"/>
      <c r="C39" s="118"/>
      <c r="D39" s="120">
        <f>SUM(D38,D35,D27,D18)</f>
        <v>0</v>
      </c>
      <c r="E39" s="54"/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17">
    <tabColor theme="5"/>
  </sheetPr>
  <dimension ref="A1:J44"/>
  <sheetViews>
    <sheetView showGridLines="0" view="pageBreakPreview" zoomScaleNormal="85" zoomScaleSheetLayoutView="100" zoomScalePageLayoutView="0" workbookViewId="0" topLeftCell="A1">
      <selection activeCell="C6" sqref="C6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8.00390625" style="15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8" customHeight="1">
      <c r="A1" s="264" t="str">
        <f>'D - com insalubridade'!A1:B1</f>
        <v>ANEXO XIV-K - PLANILHA DE FORMAÇÃO DE CUSTO</v>
      </c>
      <c r="B1" s="264"/>
      <c r="C1" s="264"/>
      <c r="D1" s="264"/>
      <c r="E1" s="264"/>
      <c r="F1" s="264"/>
      <c r="G1" s="264"/>
      <c r="H1" s="264"/>
      <c r="I1" s="264"/>
    </row>
    <row r="2" spans="1:10" ht="12.75">
      <c r="A2" s="226" t="str">
        <f>'D - com insalubridade'!A2:B2</f>
        <v>LOTE 04 B - ESCOLAS COM INSALUBRIDADE</v>
      </c>
      <c r="B2" s="226"/>
      <c r="C2" s="226"/>
      <c r="D2" s="226"/>
      <c r="E2" s="226"/>
      <c r="F2" s="226"/>
      <c r="G2" s="226"/>
      <c r="H2" s="226"/>
      <c r="I2" s="226"/>
      <c r="J2" s="60"/>
    </row>
    <row r="3" spans="1:10" ht="12.75">
      <c r="A3" s="226" t="s">
        <v>105</v>
      </c>
      <c r="B3" s="226"/>
      <c r="C3" s="226"/>
      <c r="D3" s="226"/>
      <c r="E3" s="226"/>
      <c r="F3" s="226"/>
      <c r="G3" s="226"/>
      <c r="H3" s="226"/>
      <c r="I3" s="226"/>
      <c r="J3" s="60"/>
    </row>
    <row r="5" spans="1:9" ht="12.75">
      <c r="A5" s="274" t="s">
        <v>126</v>
      </c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26"/>
      <c r="B6" s="226"/>
      <c r="C6" s="226"/>
      <c r="D6" s="226"/>
      <c r="E6" s="226"/>
      <c r="F6" s="226"/>
      <c r="G6" s="226"/>
      <c r="H6" s="226"/>
      <c r="I6" s="226"/>
    </row>
    <row r="7" ht="12.75">
      <c r="A7" s="100" t="s">
        <v>125</v>
      </c>
    </row>
    <row r="8" spans="1:9" ht="12.75">
      <c r="A8" s="275"/>
      <c r="B8" s="275"/>
      <c r="C8" s="275"/>
      <c r="D8" s="275"/>
      <c r="E8" s="275"/>
      <c r="F8" s="275"/>
      <c r="G8" s="275"/>
      <c r="H8" s="275"/>
      <c r="I8" s="275"/>
    </row>
    <row r="9" spans="1:9" ht="12.75">
      <c r="A9" s="276" t="s">
        <v>164</v>
      </c>
      <c r="B9" s="276"/>
      <c r="C9" s="276"/>
      <c r="D9" s="276"/>
      <c r="E9" s="181">
        <v>404</v>
      </c>
      <c r="F9" s="165"/>
      <c r="G9" s="165"/>
      <c r="H9" s="165"/>
      <c r="I9" s="165"/>
    </row>
    <row r="11" spans="1:9" ht="12.75">
      <c r="A11" s="273" t="s">
        <v>228</v>
      </c>
      <c r="B11" s="273"/>
      <c r="C11" s="273"/>
      <c r="D11" s="273"/>
      <c r="E11" s="273"/>
      <c r="F11" s="273"/>
      <c r="G11" s="273"/>
      <c r="H11" s="273"/>
      <c r="I11" s="273"/>
    </row>
    <row r="12" spans="1:9" ht="12.75">
      <c r="A12" s="277" t="s">
        <v>114</v>
      </c>
      <c r="B12" s="278"/>
      <c r="C12" s="277" t="s">
        <v>115</v>
      </c>
      <c r="D12" s="278"/>
      <c r="E12" s="279" t="s">
        <v>162</v>
      </c>
      <c r="F12" s="279" t="s">
        <v>160</v>
      </c>
      <c r="G12" s="279" t="s">
        <v>127</v>
      </c>
      <c r="H12" s="279" t="s">
        <v>130</v>
      </c>
      <c r="I12" s="279" t="s">
        <v>76</v>
      </c>
    </row>
    <row r="13" spans="1:9" ht="43.5" customHeight="1">
      <c r="A13" s="215" t="s">
        <v>119</v>
      </c>
      <c r="B13" s="215" t="s">
        <v>116</v>
      </c>
      <c r="C13" s="215" t="s">
        <v>120</v>
      </c>
      <c r="D13" s="215" t="s">
        <v>116</v>
      </c>
      <c r="E13" s="279"/>
      <c r="F13" s="279"/>
      <c r="G13" s="279"/>
      <c r="H13" s="279"/>
      <c r="I13" s="279"/>
    </row>
    <row r="14" spans="1:9" ht="12.75">
      <c r="A14" s="5" t="s">
        <v>122</v>
      </c>
      <c r="B14" s="5" t="s">
        <v>117</v>
      </c>
      <c r="C14" s="5" t="s">
        <v>123</v>
      </c>
      <c r="D14" s="5" t="s">
        <v>118</v>
      </c>
      <c r="E14" s="98" t="s">
        <v>176</v>
      </c>
      <c r="F14" s="5" t="s">
        <v>124</v>
      </c>
      <c r="G14" s="21" t="s">
        <v>121</v>
      </c>
      <c r="H14" s="5" t="s">
        <v>86</v>
      </c>
      <c r="I14" s="21" t="s">
        <v>88</v>
      </c>
    </row>
    <row r="15" spans="1:9" ht="12.75">
      <c r="A15" s="69">
        <v>90</v>
      </c>
      <c r="B15" s="97">
        <f>'[1]D-A 25h'!$D$41</f>
        <v>0</v>
      </c>
      <c r="C15" s="69">
        <v>163</v>
      </c>
      <c r="D15" s="97">
        <f>'[1]D-A 44h'!$D$39</f>
        <v>0</v>
      </c>
      <c r="E15" s="7">
        <f>(A15*B15+C15*D15)*$E$9</f>
        <v>0</v>
      </c>
      <c r="F15" s="9">
        <v>404</v>
      </c>
      <c r="G15" s="7">
        <f>E15/F15</f>
        <v>0</v>
      </c>
      <c r="H15" s="69">
        <v>32765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3" t="s">
        <v>229</v>
      </c>
      <c r="B18" s="273"/>
      <c r="C18" s="273"/>
      <c r="D18" s="273"/>
      <c r="E18" s="273"/>
      <c r="F18" s="273"/>
      <c r="G18" s="273"/>
      <c r="H18" s="273"/>
      <c r="I18" s="273"/>
    </row>
    <row r="19" spans="1:9" ht="12.75" customHeight="1">
      <c r="A19" s="277" t="s">
        <v>114</v>
      </c>
      <c r="B19" s="278"/>
      <c r="C19" s="277" t="s">
        <v>115</v>
      </c>
      <c r="D19" s="278"/>
      <c r="E19" s="279" t="s">
        <v>163</v>
      </c>
      <c r="F19" s="279" t="s">
        <v>161</v>
      </c>
      <c r="G19" s="279" t="s">
        <v>127</v>
      </c>
      <c r="H19" s="279" t="s">
        <v>130</v>
      </c>
      <c r="I19" s="279" t="s">
        <v>76</v>
      </c>
    </row>
    <row r="20" spans="1:9" ht="42.75" customHeight="1">
      <c r="A20" s="215" t="s">
        <v>119</v>
      </c>
      <c r="B20" s="215" t="s">
        <v>116</v>
      </c>
      <c r="C20" s="215" t="s">
        <v>120</v>
      </c>
      <c r="D20" s="215" t="s">
        <v>116</v>
      </c>
      <c r="E20" s="279"/>
      <c r="F20" s="279"/>
      <c r="G20" s="279"/>
      <c r="H20" s="279"/>
      <c r="I20" s="279"/>
    </row>
    <row r="21" spans="1:9" ht="12.75">
      <c r="A21" s="5" t="s">
        <v>122</v>
      </c>
      <c r="B21" s="5" t="s">
        <v>117</v>
      </c>
      <c r="C21" s="5" t="s">
        <v>123</v>
      </c>
      <c r="D21" s="5" t="s">
        <v>118</v>
      </c>
      <c r="E21" s="98" t="s">
        <v>176</v>
      </c>
      <c r="F21" s="5" t="s">
        <v>124</v>
      </c>
      <c r="G21" s="21" t="s">
        <v>121</v>
      </c>
      <c r="H21" s="5" t="s">
        <v>86</v>
      </c>
      <c r="I21" s="21" t="s">
        <v>88</v>
      </c>
    </row>
    <row r="22" spans="1:9" ht="12.75">
      <c r="A22" s="69">
        <v>74</v>
      </c>
      <c r="B22" s="97">
        <f>'[1]D-A 25h'!$D$41</f>
        <v>0</v>
      </c>
      <c r="C22" s="69">
        <v>138</v>
      </c>
      <c r="D22" s="97">
        <f>'[1]D-A 44h'!$D$39</f>
        <v>0</v>
      </c>
      <c r="E22" s="7">
        <f>(A22*B22+C22*D22)*$E$9</f>
        <v>0</v>
      </c>
      <c r="F22" s="9">
        <v>404</v>
      </c>
      <c r="G22" s="7">
        <f>E22/F22</f>
        <v>0</v>
      </c>
      <c r="H22" s="69">
        <v>24700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3" t="s">
        <v>230</v>
      </c>
      <c r="B25" s="273"/>
      <c r="C25" s="273"/>
      <c r="D25" s="273"/>
      <c r="E25" s="273"/>
      <c r="F25" s="273"/>
      <c r="G25" s="273"/>
      <c r="H25" s="273"/>
      <c r="I25" s="273"/>
    </row>
    <row r="26" spans="1:9" ht="12.75" customHeight="1">
      <c r="A26" s="277" t="s">
        <v>114</v>
      </c>
      <c r="B26" s="278"/>
      <c r="C26" s="277" t="s">
        <v>115</v>
      </c>
      <c r="D26" s="278"/>
      <c r="E26" s="279" t="s">
        <v>162</v>
      </c>
      <c r="F26" s="279" t="s">
        <v>160</v>
      </c>
      <c r="G26" s="279" t="s">
        <v>127</v>
      </c>
      <c r="H26" s="279" t="s">
        <v>130</v>
      </c>
      <c r="I26" s="279" t="s">
        <v>76</v>
      </c>
    </row>
    <row r="27" spans="1:9" ht="45.75" customHeight="1">
      <c r="A27" s="215" t="s">
        <v>119</v>
      </c>
      <c r="B27" s="215" t="s">
        <v>116</v>
      </c>
      <c r="C27" s="215" t="s">
        <v>120</v>
      </c>
      <c r="D27" s="215" t="s">
        <v>116</v>
      </c>
      <c r="E27" s="279"/>
      <c r="F27" s="279"/>
      <c r="G27" s="279"/>
      <c r="H27" s="279"/>
      <c r="I27" s="279"/>
    </row>
    <row r="28" spans="1:9" ht="12.75">
      <c r="A28" s="5" t="s">
        <v>122</v>
      </c>
      <c r="B28" s="5" t="s">
        <v>117</v>
      </c>
      <c r="C28" s="5" t="s">
        <v>123</v>
      </c>
      <c r="D28" s="5" t="s">
        <v>118</v>
      </c>
      <c r="E28" s="98" t="s">
        <v>176</v>
      </c>
      <c r="F28" s="5" t="s">
        <v>124</v>
      </c>
      <c r="G28" s="21" t="s">
        <v>121</v>
      </c>
      <c r="H28" s="5" t="s">
        <v>86</v>
      </c>
      <c r="I28" s="21" t="s">
        <v>88</v>
      </c>
    </row>
    <row r="29" spans="1:9" ht="12.75">
      <c r="A29" s="69">
        <v>63</v>
      </c>
      <c r="B29" s="97">
        <f>'[1]D-A 25h'!$D$41</f>
        <v>0</v>
      </c>
      <c r="C29" s="69">
        <v>121</v>
      </c>
      <c r="D29" s="97">
        <f>'[1]D-A 44h'!$D$39</f>
        <v>0</v>
      </c>
      <c r="E29" s="7">
        <f>(A29*B29+C29*D29)*$E$9</f>
        <v>0</v>
      </c>
      <c r="F29" s="9">
        <v>404</v>
      </c>
      <c r="G29" s="7">
        <f>E29/F29</f>
        <v>0</v>
      </c>
      <c r="H29" s="69">
        <v>16400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3" t="s">
        <v>231</v>
      </c>
      <c r="B32" s="273"/>
      <c r="C32" s="273"/>
      <c r="D32" s="273"/>
      <c r="E32" s="273"/>
      <c r="F32" s="273"/>
      <c r="G32" s="273"/>
      <c r="H32" s="273"/>
      <c r="I32" s="273"/>
    </row>
    <row r="33" spans="1:9" ht="12.75" customHeight="1">
      <c r="A33" s="277" t="s">
        <v>114</v>
      </c>
      <c r="B33" s="278"/>
      <c r="C33" s="277" t="s">
        <v>115</v>
      </c>
      <c r="D33" s="278"/>
      <c r="E33" s="279" t="s">
        <v>163</v>
      </c>
      <c r="F33" s="279" t="s">
        <v>160</v>
      </c>
      <c r="G33" s="279" t="s">
        <v>127</v>
      </c>
      <c r="H33" s="279" t="s">
        <v>130</v>
      </c>
      <c r="I33" s="279" t="s">
        <v>76</v>
      </c>
    </row>
    <row r="34" spans="1:9" ht="56.25" customHeight="1">
      <c r="A34" s="215" t="s">
        <v>119</v>
      </c>
      <c r="B34" s="215" t="s">
        <v>116</v>
      </c>
      <c r="C34" s="215" t="s">
        <v>120</v>
      </c>
      <c r="D34" s="215" t="s">
        <v>116</v>
      </c>
      <c r="E34" s="279"/>
      <c r="F34" s="279"/>
      <c r="G34" s="279"/>
      <c r="H34" s="279"/>
      <c r="I34" s="279"/>
    </row>
    <row r="35" spans="1:9" ht="12.75">
      <c r="A35" s="5" t="s">
        <v>122</v>
      </c>
      <c r="B35" s="5" t="s">
        <v>117</v>
      </c>
      <c r="C35" s="5" t="s">
        <v>123</v>
      </c>
      <c r="D35" s="5" t="s">
        <v>118</v>
      </c>
      <c r="E35" s="98" t="s">
        <v>176</v>
      </c>
      <c r="F35" s="5" t="s">
        <v>124</v>
      </c>
      <c r="G35" s="21" t="s">
        <v>121</v>
      </c>
      <c r="H35" s="5" t="s">
        <v>86</v>
      </c>
      <c r="I35" s="21" t="s">
        <v>88</v>
      </c>
    </row>
    <row r="36" spans="1:9" ht="12.75">
      <c r="A36" s="69">
        <v>60</v>
      </c>
      <c r="B36" s="97">
        <f>'[1]D-A 25h'!$D$41</f>
        <v>0</v>
      </c>
      <c r="C36" s="69">
        <v>80</v>
      </c>
      <c r="D36" s="97">
        <f>'[1]D-A 44h'!$D$39</f>
        <v>0</v>
      </c>
      <c r="E36" s="7">
        <f>(A36*B36+C36*D36)*$E$9</f>
        <v>0</v>
      </c>
      <c r="F36" s="9">
        <v>404</v>
      </c>
      <c r="G36" s="7">
        <f>E36/F36</f>
        <v>0</v>
      </c>
      <c r="H36" s="69">
        <v>8300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  <row r="39" spans="1:9" ht="12.75">
      <c r="A39" s="273" t="s">
        <v>232</v>
      </c>
      <c r="B39" s="273"/>
      <c r="C39" s="273"/>
      <c r="D39" s="273"/>
      <c r="E39" s="273"/>
      <c r="F39" s="273"/>
      <c r="G39" s="273"/>
      <c r="H39" s="273"/>
      <c r="I39" s="273"/>
    </row>
    <row r="40" spans="1:9" ht="12.75" customHeight="1">
      <c r="A40" s="277" t="s">
        <v>114</v>
      </c>
      <c r="B40" s="278"/>
      <c r="C40" s="277" t="s">
        <v>115</v>
      </c>
      <c r="D40" s="278"/>
      <c r="E40" s="279" t="s">
        <v>163</v>
      </c>
      <c r="F40" s="279" t="s">
        <v>160</v>
      </c>
      <c r="G40" s="279" t="s">
        <v>127</v>
      </c>
      <c r="H40" s="279" t="s">
        <v>130</v>
      </c>
      <c r="I40" s="279" t="s">
        <v>76</v>
      </c>
    </row>
    <row r="41" spans="1:9" ht="45" customHeight="1">
      <c r="A41" s="215" t="s">
        <v>119</v>
      </c>
      <c r="B41" s="215" t="s">
        <v>116</v>
      </c>
      <c r="C41" s="215" t="s">
        <v>120</v>
      </c>
      <c r="D41" s="215" t="s">
        <v>116</v>
      </c>
      <c r="E41" s="279"/>
      <c r="F41" s="279"/>
      <c r="G41" s="279"/>
      <c r="H41" s="279"/>
      <c r="I41" s="279"/>
    </row>
    <row r="42" spans="1:9" ht="12.75">
      <c r="A42" s="5" t="s">
        <v>122</v>
      </c>
      <c r="B42" s="5" t="s">
        <v>117</v>
      </c>
      <c r="C42" s="5" t="s">
        <v>123</v>
      </c>
      <c r="D42" s="5" t="s">
        <v>118</v>
      </c>
      <c r="E42" s="98" t="s">
        <v>176</v>
      </c>
      <c r="F42" s="5" t="s">
        <v>124</v>
      </c>
      <c r="G42" s="21" t="s">
        <v>121</v>
      </c>
      <c r="H42" s="5" t="s">
        <v>86</v>
      </c>
      <c r="I42" s="21" t="s">
        <v>88</v>
      </c>
    </row>
    <row r="43" spans="1:9" ht="12.75">
      <c r="A43" s="69">
        <v>51</v>
      </c>
      <c r="B43" s="97">
        <f>'[1]D-A 25h'!$D$41</f>
        <v>0</v>
      </c>
      <c r="C43" s="69">
        <v>72</v>
      </c>
      <c r="D43" s="97">
        <f>'[1]D-A 44h'!$D$39</f>
        <v>0</v>
      </c>
      <c r="E43" s="7">
        <f>(A43*B43+C43*D43)*$E$9</f>
        <v>0</v>
      </c>
      <c r="F43" s="9">
        <v>404</v>
      </c>
      <c r="G43" s="7">
        <f>E43/F43</f>
        <v>0</v>
      </c>
      <c r="H43" s="69">
        <v>3400</v>
      </c>
      <c r="I43" s="10">
        <f>G43/H43</f>
        <v>0</v>
      </c>
    </row>
    <row r="44" spans="1:9" ht="12.75">
      <c r="A44" s="101"/>
      <c r="B44" s="102"/>
      <c r="C44" s="101"/>
      <c r="D44" s="102"/>
      <c r="E44" s="103"/>
      <c r="F44" s="104"/>
      <c r="G44" s="103"/>
      <c r="H44" s="101"/>
      <c r="I44" s="105"/>
    </row>
  </sheetData>
  <sheetProtection/>
  <mergeCells count="47">
    <mergeCell ref="A39:I39"/>
    <mergeCell ref="A40:B40"/>
    <mergeCell ref="C40:D40"/>
    <mergeCell ref="E40:E41"/>
    <mergeCell ref="F40:F41"/>
    <mergeCell ref="G40:G41"/>
    <mergeCell ref="H40:H41"/>
    <mergeCell ref="I40:I41"/>
    <mergeCell ref="A32:I32"/>
    <mergeCell ref="A33:B33"/>
    <mergeCell ref="C33:D33"/>
    <mergeCell ref="E33:E34"/>
    <mergeCell ref="F33:F34"/>
    <mergeCell ref="G33:G34"/>
    <mergeCell ref="H33:H34"/>
    <mergeCell ref="I33:I34"/>
    <mergeCell ref="A25:I25"/>
    <mergeCell ref="A26:B26"/>
    <mergeCell ref="C26:D26"/>
    <mergeCell ref="E26:E27"/>
    <mergeCell ref="F26:F27"/>
    <mergeCell ref="G26:G27"/>
    <mergeCell ref="H26:H27"/>
    <mergeCell ref="I26:I27"/>
    <mergeCell ref="A18:I18"/>
    <mergeCell ref="A19:B19"/>
    <mergeCell ref="C19:D19"/>
    <mergeCell ref="E19:E20"/>
    <mergeCell ref="F19:F20"/>
    <mergeCell ref="G19:G20"/>
    <mergeCell ref="H19:H20"/>
    <mergeCell ref="I19:I20"/>
    <mergeCell ref="A9:D9"/>
    <mergeCell ref="A11:I11"/>
    <mergeCell ref="A12:B12"/>
    <mergeCell ref="C12:D12"/>
    <mergeCell ref="E12:E13"/>
    <mergeCell ref="F12:F13"/>
    <mergeCell ref="G12:G13"/>
    <mergeCell ref="H12:H13"/>
    <mergeCell ref="I12:I13"/>
    <mergeCell ref="A1:I1"/>
    <mergeCell ref="A2:I2"/>
    <mergeCell ref="A3:I3"/>
    <mergeCell ref="A5:I5"/>
    <mergeCell ref="A6:I6"/>
    <mergeCell ref="A8:I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8">
    <tabColor theme="5"/>
  </sheetPr>
  <dimension ref="A1:G57"/>
  <sheetViews>
    <sheetView showGridLines="0" view="pageBreakPreview" zoomScaleNormal="85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6" t="str">
        <f>'D - com insalubridade'!A1</f>
        <v>ANEXO XIV-K - PLANILHA DE FORMAÇÃO DE CUSTO</v>
      </c>
      <c r="B1" s="226"/>
    </row>
    <row r="2" spans="1:7" ht="12.75">
      <c r="A2" s="226" t="str">
        <f>'D - com insalubridade'!A2:B2</f>
        <v>LOTE 04 B - ESCOLAS COM INSALUBRIDADE</v>
      </c>
      <c r="B2" s="226"/>
      <c r="C2" s="60"/>
      <c r="D2" s="60"/>
      <c r="E2" s="60"/>
      <c r="F2" s="60"/>
      <c r="G2" s="60"/>
    </row>
    <row r="3" spans="1:7" ht="12.75">
      <c r="A3" s="226" t="s">
        <v>106</v>
      </c>
      <c r="B3" s="226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28" t="s">
        <v>62</v>
      </c>
      <c r="B10" s="228"/>
    </row>
    <row r="11" spans="1:2" ht="31.5" customHeight="1">
      <c r="A11" s="229" t="s">
        <v>159</v>
      </c>
      <c r="B11" s="229"/>
    </row>
    <row r="12" spans="1:4" ht="18" customHeight="1">
      <c r="A12" s="29"/>
      <c r="D12" s="27"/>
    </row>
    <row r="13" spans="1:2" ht="18" customHeight="1">
      <c r="A13" s="230" t="s">
        <v>63</v>
      </c>
      <c r="B13" s="231"/>
    </row>
    <row r="14" ht="18" customHeight="1">
      <c r="A14" s="28"/>
    </row>
    <row r="15" spans="1:2" ht="18" customHeight="1">
      <c r="A15" s="232" t="s">
        <v>67</v>
      </c>
      <c r="B15" s="232"/>
    </row>
    <row r="16" ht="18" customHeight="1">
      <c r="A16" s="28"/>
    </row>
    <row r="17" spans="1:2" ht="30.75" customHeight="1">
      <c r="A17" s="233" t="s">
        <v>96</v>
      </c>
      <c r="B17" s="233"/>
    </row>
    <row r="18" ht="18" customHeight="1">
      <c r="A18" s="28"/>
    </row>
    <row r="19" ht="18" customHeight="1">
      <c r="A19" s="28"/>
    </row>
    <row r="20" spans="1:2" ht="15" customHeight="1">
      <c r="A20" s="233" t="s">
        <v>140</v>
      </c>
      <c r="B20" s="233"/>
    </row>
    <row r="21" spans="1:2" ht="15" customHeight="1">
      <c r="A21" s="233" t="s">
        <v>141</v>
      </c>
      <c r="B21" s="233"/>
    </row>
    <row r="22" spans="1:2" ht="15" customHeight="1">
      <c r="A22" s="281"/>
      <c r="B22" s="281"/>
    </row>
    <row r="23" spans="1:2" ht="18" customHeight="1">
      <c r="A23" s="281"/>
      <c r="B23" s="281"/>
    </row>
    <row r="24" spans="1:2" ht="18" customHeight="1">
      <c r="A24" s="96"/>
      <c r="B24" s="96"/>
    </row>
    <row r="25" spans="1:2" ht="12.75">
      <c r="A25" s="229" t="s">
        <v>64</v>
      </c>
      <c r="B25" s="229"/>
    </row>
    <row r="26" spans="1:2" ht="12.75">
      <c r="A26" s="34"/>
      <c r="B26" s="34"/>
    </row>
    <row r="27" spans="1:2" ht="12.75">
      <c r="A27" s="68" t="s">
        <v>104</v>
      </c>
      <c r="B27" s="95"/>
    </row>
    <row r="28" spans="1:2" ht="12.75">
      <c r="A28" s="68" t="s">
        <v>99</v>
      </c>
      <c r="B28" s="84"/>
    </row>
    <row r="29" spans="1:2" ht="12.75">
      <c r="A29" s="68" t="s">
        <v>100</v>
      </c>
      <c r="B29" s="84"/>
    </row>
    <row r="30" spans="1:2" ht="12.75">
      <c r="A30" s="68" t="s">
        <v>101</v>
      </c>
      <c r="B30" s="84"/>
    </row>
    <row r="31" spans="1:2" ht="12.75">
      <c r="A31" s="68" t="s">
        <v>102</v>
      </c>
      <c r="B31" s="84"/>
    </row>
    <row r="32" spans="1:2" ht="12.75">
      <c r="A32" s="68" t="s">
        <v>103</v>
      </c>
      <c r="B32" s="84"/>
    </row>
    <row r="33" spans="1:2" ht="12.75">
      <c r="A33" s="68" t="s">
        <v>142</v>
      </c>
      <c r="B33" s="84"/>
    </row>
    <row r="34" spans="1:2" ht="12.75">
      <c r="A34" s="68" t="s">
        <v>136</v>
      </c>
      <c r="B34" s="84"/>
    </row>
    <row r="35" spans="1:2" ht="32.25" customHeight="1">
      <c r="A35" s="280"/>
      <c r="B35" s="280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5:B25"/>
    <mergeCell ref="A35:B35"/>
    <mergeCell ref="A15:B15"/>
    <mergeCell ref="A17:B17"/>
    <mergeCell ref="A20:B20"/>
    <mergeCell ref="A21:B21"/>
    <mergeCell ref="A22:B22"/>
    <mergeCell ref="A23:B23"/>
    <mergeCell ref="A1:B1"/>
    <mergeCell ref="A2:B2"/>
    <mergeCell ref="A3:B3"/>
    <mergeCell ref="A10:B10"/>
    <mergeCell ref="A11:B11"/>
    <mergeCell ref="A13:B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9">
    <tabColor theme="5"/>
  </sheetPr>
  <dimension ref="A1:I43"/>
  <sheetViews>
    <sheetView showGridLines="0" view="pageBreakPreview" zoomScale="85" zoomScaleNormal="85" zoomScaleSheetLayoutView="85" zoomScalePageLayoutView="0" workbookViewId="0" topLeftCell="A1">
      <selection activeCell="C6" sqref="C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6" t="str">
        <f>'D - com insalubridade'!A1</f>
        <v>ANEXO XIV-K - PLANILHA DE FORMAÇÃO DE CUSTO</v>
      </c>
      <c r="B1" s="226"/>
      <c r="C1" s="226"/>
      <c r="D1" s="226"/>
      <c r="E1" s="226"/>
    </row>
    <row r="2" spans="1:5" ht="12.75">
      <c r="A2" s="226" t="str">
        <f>'D - com insalubridade'!A2:B2</f>
        <v>LOTE 04 B - ESCOLAS COM INSALUBRIDADE</v>
      </c>
      <c r="B2" s="226"/>
      <c r="C2" s="226"/>
      <c r="D2" s="226"/>
      <c r="E2" s="226"/>
    </row>
    <row r="3" spans="1:5" ht="12.75">
      <c r="A3" s="226" t="s">
        <v>107</v>
      </c>
      <c r="B3" s="226"/>
      <c r="C3" s="226"/>
      <c r="D3" s="226"/>
      <c r="E3" s="226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55" t="s">
        <v>0</v>
      </c>
      <c r="B7" s="255"/>
      <c r="C7" s="255"/>
      <c r="D7" s="255"/>
      <c r="E7" s="255"/>
    </row>
    <row r="8" spans="1:5" ht="25.5" customHeight="1">
      <c r="A8" s="256" t="s">
        <v>57</v>
      </c>
      <c r="B8" s="256"/>
      <c r="C8" s="256"/>
      <c r="D8" s="255" t="s">
        <v>1</v>
      </c>
      <c r="E8" s="255"/>
    </row>
    <row r="9" spans="1:5" ht="16.5" customHeight="1">
      <c r="A9" s="256"/>
      <c r="B9" s="256"/>
      <c r="C9" s="256"/>
      <c r="D9" s="121" t="s">
        <v>51</v>
      </c>
      <c r="E9" s="122" t="s">
        <v>55</v>
      </c>
    </row>
    <row r="10" spans="1:5" ht="15.75" customHeight="1">
      <c r="A10" s="256"/>
      <c r="B10" s="256"/>
      <c r="C10" s="256"/>
      <c r="D10" s="121" t="s">
        <v>54</v>
      </c>
      <c r="E10" s="122" t="s">
        <v>56</v>
      </c>
    </row>
    <row r="11" spans="1:5" ht="15.75" customHeight="1">
      <c r="A11" s="256"/>
      <c r="B11" s="256"/>
      <c r="C11" s="256"/>
      <c r="D11" s="121" t="s">
        <v>67</v>
      </c>
      <c r="E11" s="122" t="s">
        <v>53</v>
      </c>
    </row>
    <row r="12" spans="1:5" ht="15.75" customHeight="1">
      <c r="A12" s="256"/>
      <c r="B12" s="256"/>
      <c r="C12" s="256"/>
      <c r="D12" s="255" t="s">
        <v>2</v>
      </c>
      <c r="E12" s="255"/>
    </row>
    <row r="13" spans="1:5" ht="18" customHeight="1">
      <c r="A13" s="238" t="s">
        <v>3</v>
      </c>
      <c r="B13" s="239"/>
      <c r="C13" s="239"/>
      <c r="D13" s="239"/>
      <c r="E13" s="240"/>
    </row>
    <row r="14" spans="1:5" ht="18" customHeight="1">
      <c r="A14" s="202"/>
      <c r="B14" s="2" t="s">
        <v>4</v>
      </c>
      <c r="C14" s="13"/>
      <c r="D14" s="143">
        <v>0</v>
      </c>
      <c r="E14" s="63"/>
    </row>
    <row r="15" spans="1:5" ht="18" customHeight="1">
      <c r="A15" s="241" t="s">
        <v>5</v>
      </c>
      <c r="B15" s="242"/>
      <c r="C15" s="242"/>
      <c r="D15" s="242"/>
      <c r="E15" s="243"/>
    </row>
    <row r="16" spans="1:5" ht="18" customHeight="1">
      <c r="A16" s="203"/>
      <c r="B16" s="3"/>
      <c r="C16" s="4" t="s">
        <v>6</v>
      </c>
      <c r="D16" s="143">
        <v>0</v>
      </c>
      <c r="E16" s="67"/>
    </row>
    <row r="17" spans="1:5" ht="18" customHeight="1">
      <c r="A17" s="241" t="s">
        <v>7</v>
      </c>
      <c r="B17" s="242"/>
      <c r="C17" s="242"/>
      <c r="D17" s="242"/>
      <c r="E17" s="243"/>
    </row>
    <row r="18" spans="1:5" ht="18" customHeight="1">
      <c r="A18" s="203"/>
      <c r="B18" s="3"/>
      <c r="C18" s="4" t="s">
        <v>8</v>
      </c>
      <c r="D18" s="14">
        <v>0</v>
      </c>
      <c r="E18" s="67"/>
    </row>
    <row r="19" spans="1:5" ht="18" customHeight="1">
      <c r="A19" s="241" t="s">
        <v>9</v>
      </c>
      <c r="B19" s="242"/>
      <c r="C19" s="242"/>
      <c r="D19" s="242"/>
      <c r="E19" s="243"/>
    </row>
    <row r="20" spans="1:5" ht="18" customHeight="1">
      <c r="A20" s="203"/>
      <c r="B20" s="3"/>
      <c r="C20" s="4" t="s">
        <v>10</v>
      </c>
      <c r="D20" s="8">
        <v>0</v>
      </c>
      <c r="E20" s="67"/>
    </row>
    <row r="21" spans="1:5" ht="18" customHeight="1">
      <c r="A21" s="203"/>
      <c r="B21" s="3"/>
      <c r="C21" s="4" t="s">
        <v>11</v>
      </c>
      <c r="D21" s="8">
        <v>0</v>
      </c>
      <c r="E21" s="66"/>
    </row>
    <row r="22" spans="1:5" ht="18" customHeight="1">
      <c r="A22" s="203"/>
      <c r="B22" s="3"/>
      <c r="C22" s="4" t="s">
        <v>12</v>
      </c>
      <c r="D22" s="206">
        <v>0</v>
      </c>
      <c r="E22" s="66"/>
    </row>
    <row r="23" spans="1:5" ht="18" customHeight="1">
      <c r="A23" s="140"/>
      <c r="B23" s="141"/>
      <c r="C23" s="142" t="s">
        <v>15</v>
      </c>
      <c r="D23" s="136">
        <v>0</v>
      </c>
      <c r="E23" s="66"/>
    </row>
    <row r="24" spans="1:5" ht="18" customHeight="1">
      <c r="A24" s="140"/>
      <c r="B24" s="141" t="s">
        <v>16</v>
      </c>
      <c r="C24" s="142"/>
      <c r="D24" s="143">
        <v>0</v>
      </c>
      <c r="E24" s="66"/>
    </row>
    <row r="25" spans="1:5" ht="18" customHeight="1">
      <c r="A25" s="257" t="s">
        <v>68</v>
      </c>
      <c r="B25" s="257"/>
      <c r="C25" s="257"/>
      <c r="D25" s="205">
        <v>0</v>
      </c>
      <c r="E25" s="64"/>
    </row>
    <row r="26" spans="1:8" ht="18" customHeight="1">
      <c r="A26" s="238" t="s">
        <v>17</v>
      </c>
      <c r="B26" s="239"/>
      <c r="C26" s="239"/>
      <c r="D26" s="239"/>
      <c r="E26" s="240"/>
      <c r="H26" s="23"/>
    </row>
    <row r="27" spans="1:5" ht="18" customHeight="1">
      <c r="A27" s="241" t="s">
        <v>18</v>
      </c>
      <c r="B27" s="242"/>
      <c r="C27" s="242"/>
      <c r="D27" s="242"/>
      <c r="E27" s="243"/>
    </row>
    <row r="28" spans="1:5" ht="18" customHeight="1">
      <c r="A28" s="203"/>
      <c r="B28" s="3"/>
      <c r="C28" s="4" t="s">
        <v>19</v>
      </c>
      <c r="D28" s="143">
        <v>0</v>
      </c>
      <c r="E28" s="67"/>
    </row>
    <row r="29" spans="1:9" ht="18" customHeight="1">
      <c r="A29" s="203"/>
      <c r="B29" s="3"/>
      <c r="C29" s="4" t="s">
        <v>113</v>
      </c>
      <c r="D29" s="143">
        <v>0</v>
      </c>
      <c r="E29" s="66"/>
      <c r="I29" s="39"/>
    </row>
    <row r="30" spans="1:9" ht="18" customHeight="1">
      <c r="A30" s="203"/>
      <c r="B30" s="3"/>
      <c r="C30" s="4" t="s">
        <v>20</v>
      </c>
      <c r="D30" s="143">
        <v>0</v>
      </c>
      <c r="E30" s="66"/>
      <c r="I30" s="39"/>
    </row>
    <row r="31" spans="1:9" ht="18" customHeight="1">
      <c r="A31" s="203"/>
      <c r="B31" s="3"/>
      <c r="C31" s="4" t="s">
        <v>21</v>
      </c>
      <c r="D31" s="143">
        <v>0</v>
      </c>
      <c r="E31" s="66"/>
      <c r="I31" s="39"/>
    </row>
    <row r="32" spans="1:9" ht="18" customHeight="1">
      <c r="A32" s="204"/>
      <c r="B32" s="11"/>
      <c r="C32" s="85" t="s">
        <v>22</v>
      </c>
      <c r="D32" s="143">
        <v>0</v>
      </c>
      <c r="E32" s="86"/>
      <c r="I32" s="39"/>
    </row>
    <row r="33" spans="1:9" ht="18" customHeight="1">
      <c r="A33" s="203"/>
      <c r="B33" s="3"/>
      <c r="C33" s="4" t="s">
        <v>23</v>
      </c>
      <c r="D33" s="143">
        <v>0</v>
      </c>
      <c r="E33" s="66"/>
      <c r="I33" s="39"/>
    </row>
    <row r="34" spans="1:9" ht="18" customHeight="1">
      <c r="A34" s="203"/>
      <c r="B34" s="3"/>
      <c r="C34" s="4" t="s">
        <v>24</v>
      </c>
      <c r="D34" s="143">
        <v>0</v>
      </c>
      <c r="E34" s="66"/>
      <c r="I34" s="39"/>
    </row>
    <row r="35" spans="1:9" ht="18" customHeight="1">
      <c r="A35" s="203"/>
      <c r="B35" s="3"/>
      <c r="C35" s="4" t="s">
        <v>25</v>
      </c>
      <c r="D35" s="143">
        <v>0</v>
      </c>
      <c r="E35" s="66"/>
      <c r="I35" s="39"/>
    </row>
    <row r="36" spans="1:9" ht="18" customHeight="1">
      <c r="A36" s="203"/>
      <c r="B36" s="3"/>
      <c r="C36" s="4" t="s">
        <v>26</v>
      </c>
      <c r="D36" s="143">
        <v>0</v>
      </c>
      <c r="E36" s="66"/>
      <c r="I36" s="39"/>
    </row>
    <row r="37" spans="1:5" ht="18" customHeight="1">
      <c r="A37" s="257" t="s">
        <v>69</v>
      </c>
      <c r="B37" s="257"/>
      <c r="C37" s="257"/>
      <c r="D37" s="205">
        <v>0</v>
      </c>
      <c r="E37" s="65"/>
    </row>
    <row r="38" spans="1:5" ht="18" customHeight="1">
      <c r="A38" s="258" t="s">
        <v>70</v>
      </c>
      <c r="B38" s="259"/>
      <c r="C38" s="260"/>
      <c r="D38" s="205">
        <v>0</v>
      </c>
      <c r="E38" s="65"/>
    </row>
    <row r="39" spans="1:5" ht="38.25" customHeight="1">
      <c r="A39" s="261" t="s">
        <v>147</v>
      </c>
      <c r="B39" s="262"/>
      <c r="C39" s="262"/>
      <c r="D39" s="262"/>
      <c r="E39" s="263"/>
    </row>
    <row r="40" ht="12.75">
      <c r="D40" s="12"/>
    </row>
    <row r="41" spans="4:5" ht="12.75">
      <c r="D41" s="6"/>
      <c r="E41" s="46"/>
    </row>
    <row r="43" ht="12.75">
      <c r="E43" s="46"/>
    </row>
  </sheetData>
  <sheetProtection/>
  <mergeCells count="17">
    <mergeCell ref="A26:E26"/>
    <mergeCell ref="A27:E27"/>
    <mergeCell ref="A37:C37"/>
    <mergeCell ref="A38:C38"/>
    <mergeCell ref="A39:E39"/>
    <mergeCell ref="A13:E13"/>
    <mergeCell ref="A15:E15"/>
    <mergeCell ref="A17:E17"/>
    <mergeCell ref="A19:E19"/>
    <mergeCell ref="A25:C25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20">
    <tabColor theme="5"/>
  </sheetPr>
  <dimension ref="A1:E39"/>
  <sheetViews>
    <sheetView showGridLines="0" view="pageBreakPreview" zoomScaleNormal="85" zoomScaleSheetLayoutView="100" zoomScalePageLayoutView="0" workbookViewId="0" topLeftCell="A1">
      <selection activeCell="C6" sqref="C6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3.28125" style="71" customWidth="1"/>
    <col min="4" max="4" width="15.7109375" style="71" customWidth="1"/>
    <col min="5" max="5" width="8.00390625" style="72" customWidth="1"/>
    <col min="6" max="16384" width="10.421875" style="71" customWidth="1"/>
  </cols>
  <sheetData>
    <row r="1" spans="1:4" ht="30" customHeight="1">
      <c r="A1" s="282" t="str">
        <f>'D - com insalubridade'!A1</f>
        <v>ANEXO XIV-K - PLANILHA DE FORMAÇÃO DE CUSTO</v>
      </c>
      <c r="B1" s="282"/>
      <c r="C1" s="282"/>
      <c r="D1" s="282"/>
    </row>
    <row r="2" spans="1:5" ht="12.75">
      <c r="A2" s="226" t="str">
        <f>'D - com insalubridade'!A2:B2</f>
        <v>LOTE 04 B - ESCOLAS COM INSALUBRIDADE</v>
      </c>
      <c r="B2" s="226"/>
      <c r="C2" s="226"/>
      <c r="D2" s="226"/>
      <c r="E2" s="90"/>
    </row>
    <row r="3" spans="1:5" ht="12.75">
      <c r="A3" s="226" t="s">
        <v>108</v>
      </c>
      <c r="B3" s="226"/>
      <c r="C3" s="226"/>
      <c r="D3" s="226"/>
      <c r="E3" s="90"/>
    </row>
    <row r="4" ht="7.5" customHeight="1"/>
    <row r="5" spans="1:4" ht="15.75">
      <c r="A5" s="283" t="s">
        <v>67</v>
      </c>
      <c r="B5" s="283"/>
      <c r="C5" s="283"/>
      <c r="D5" s="283"/>
    </row>
    <row r="6" spans="1:5" ht="21" customHeight="1">
      <c r="A6" s="283" t="s">
        <v>89</v>
      </c>
      <c r="B6" s="283"/>
      <c r="C6" s="283"/>
      <c r="D6" s="283"/>
      <c r="E6" s="73"/>
    </row>
    <row r="7" spans="1:5" ht="24.75" customHeight="1">
      <c r="A7" s="266" t="s">
        <v>31</v>
      </c>
      <c r="B7" s="266"/>
      <c r="C7" s="266"/>
      <c r="D7" s="89" t="s">
        <v>72</v>
      </c>
      <c r="E7" s="74"/>
    </row>
    <row r="8" spans="1:5" ht="22.5" customHeight="1">
      <c r="A8" s="266" t="s">
        <v>95</v>
      </c>
      <c r="B8" s="266"/>
      <c r="C8" s="266"/>
      <c r="D8" s="164"/>
      <c r="E8" s="74"/>
    </row>
    <row r="9" spans="1:5" ht="18" customHeight="1">
      <c r="A9" s="273" t="s">
        <v>32</v>
      </c>
      <c r="B9" s="273"/>
      <c r="C9" s="214" t="s">
        <v>33</v>
      </c>
      <c r="D9" s="214" t="s">
        <v>34</v>
      </c>
      <c r="E9" s="75"/>
    </row>
    <row r="10" spans="1:5" ht="18" customHeight="1">
      <c r="A10" s="5">
        <v>1</v>
      </c>
      <c r="B10" s="16" t="s">
        <v>35</v>
      </c>
      <c r="C10" s="17"/>
      <c r="D10" s="18"/>
      <c r="E10" s="76"/>
    </row>
    <row r="11" spans="1:5" ht="18" customHeight="1">
      <c r="A11" s="5">
        <v>2</v>
      </c>
      <c r="B11" s="16" t="s">
        <v>36</v>
      </c>
      <c r="C11" s="17"/>
      <c r="D11" s="18"/>
      <c r="E11" s="76"/>
    </row>
    <row r="12" spans="1:5" ht="18" customHeight="1">
      <c r="A12" s="5">
        <v>3</v>
      </c>
      <c r="B12" s="16" t="s">
        <v>37</v>
      </c>
      <c r="C12" s="17"/>
      <c r="D12" s="18"/>
      <c r="E12" s="76"/>
    </row>
    <row r="13" spans="1:5" ht="18" customHeight="1">
      <c r="A13" s="5">
        <v>4</v>
      </c>
      <c r="B13" s="16" t="s">
        <v>38</v>
      </c>
      <c r="C13" s="17"/>
      <c r="D13" s="18"/>
      <c r="E13" s="76"/>
    </row>
    <row r="14" spans="1:5" ht="18" customHeight="1">
      <c r="A14" s="5">
        <v>5</v>
      </c>
      <c r="B14" s="16" t="s">
        <v>39</v>
      </c>
      <c r="C14" s="17"/>
      <c r="D14" s="18"/>
      <c r="E14" s="76"/>
    </row>
    <row r="15" spans="1:5" ht="18" customHeight="1">
      <c r="A15" s="5">
        <v>6</v>
      </c>
      <c r="B15" s="16" t="s">
        <v>40</v>
      </c>
      <c r="C15" s="17"/>
      <c r="D15" s="18"/>
      <c r="E15" s="76"/>
    </row>
    <row r="16" spans="1:5" ht="18" customHeight="1">
      <c r="A16" s="5">
        <v>7</v>
      </c>
      <c r="B16" s="16" t="s">
        <v>41</v>
      </c>
      <c r="C16" s="17"/>
      <c r="D16" s="18"/>
      <c r="E16" s="76"/>
    </row>
    <row r="17" spans="1:5" ht="18" customHeight="1">
      <c r="A17" s="5">
        <v>8</v>
      </c>
      <c r="B17" s="16" t="s">
        <v>42</v>
      </c>
      <c r="C17" s="17"/>
      <c r="D17" s="18"/>
      <c r="E17" s="76"/>
    </row>
    <row r="18" spans="1:5" ht="18" customHeight="1">
      <c r="A18" s="267" t="s">
        <v>58</v>
      </c>
      <c r="B18" s="267"/>
      <c r="C18" s="118">
        <f>SUM(C10:C17)</f>
        <v>0</v>
      </c>
      <c r="D18" s="119">
        <f>SUM(D10:D17)</f>
        <v>0</v>
      </c>
      <c r="E18" s="77"/>
    </row>
    <row r="19" spans="1:5" ht="18" customHeight="1">
      <c r="A19" s="268" t="s">
        <v>168</v>
      </c>
      <c r="B19" s="269"/>
      <c r="C19" s="269"/>
      <c r="D19" s="270"/>
      <c r="E19" s="75"/>
    </row>
    <row r="20" spans="1:5" ht="18" customHeight="1">
      <c r="A20" s="9">
        <v>9</v>
      </c>
      <c r="B20" s="35" t="s">
        <v>43</v>
      </c>
      <c r="C20" s="36"/>
      <c r="D20" s="18"/>
      <c r="E20" s="76"/>
    </row>
    <row r="21" spans="1:5" ht="18" customHeight="1">
      <c r="A21" s="5">
        <v>10</v>
      </c>
      <c r="B21" s="16" t="s">
        <v>165</v>
      </c>
      <c r="C21" s="37"/>
      <c r="D21" s="18"/>
      <c r="E21" s="76"/>
    </row>
    <row r="22" spans="1:5" ht="18" customHeight="1">
      <c r="A22" s="9">
        <v>11</v>
      </c>
      <c r="B22" s="16" t="s">
        <v>44</v>
      </c>
      <c r="C22" s="19"/>
      <c r="D22" s="18"/>
      <c r="E22" s="76"/>
    </row>
    <row r="23" spans="1:5" ht="18" customHeight="1">
      <c r="A23" s="5">
        <v>12</v>
      </c>
      <c r="B23" s="16" t="s">
        <v>45</v>
      </c>
      <c r="C23" s="19"/>
      <c r="D23" s="18"/>
      <c r="E23" s="76"/>
    </row>
    <row r="24" spans="1:5" ht="18" customHeight="1">
      <c r="A24" s="9">
        <v>13</v>
      </c>
      <c r="B24" s="16" t="s">
        <v>166</v>
      </c>
      <c r="C24" s="19"/>
      <c r="D24" s="18"/>
      <c r="E24" s="76"/>
    </row>
    <row r="25" spans="1:5" ht="18" customHeight="1">
      <c r="A25" s="5">
        <v>14</v>
      </c>
      <c r="B25" s="16" t="s">
        <v>46</v>
      </c>
      <c r="C25" s="19"/>
      <c r="D25" s="18"/>
      <c r="E25" s="76"/>
    </row>
    <row r="26" spans="1:5" ht="18" customHeight="1">
      <c r="A26" s="9">
        <v>15</v>
      </c>
      <c r="B26" s="35" t="s">
        <v>47</v>
      </c>
      <c r="C26" s="36"/>
      <c r="D26" s="18"/>
      <c r="E26" s="76"/>
    </row>
    <row r="27" spans="1:5" ht="18" customHeight="1">
      <c r="A27" s="267" t="s">
        <v>59</v>
      </c>
      <c r="B27" s="267"/>
      <c r="C27" s="118">
        <f>SUM(C20:C26)</f>
        <v>0</v>
      </c>
      <c r="D27" s="119">
        <f>SUM(D20:D26)</f>
        <v>0</v>
      </c>
      <c r="E27" s="76"/>
    </row>
    <row r="28" spans="1:5" ht="18" customHeight="1">
      <c r="A28" s="268" t="s">
        <v>169</v>
      </c>
      <c r="B28" s="269"/>
      <c r="C28" s="269"/>
      <c r="D28" s="269"/>
      <c r="E28" s="77"/>
    </row>
    <row r="29" spans="1:5" ht="18" customHeight="1">
      <c r="A29" s="9">
        <v>16</v>
      </c>
      <c r="B29" s="16" t="s">
        <v>170</v>
      </c>
      <c r="C29" s="36"/>
      <c r="D29" s="18"/>
      <c r="E29" s="75"/>
    </row>
    <row r="30" spans="1:5" ht="18" customHeight="1">
      <c r="A30" s="9">
        <v>17</v>
      </c>
      <c r="B30" s="16" t="s">
        <v>171</v>
      </c>
      <c r="C30" s="19"/>
      <c r="D30" s="18"/>
      <c r="E30" s="76"/>
    </row>
    <row r="31" spans="1:5" ht="18" customHeight="1">
      <c r="A31" s="9">
        <v>18</v>
      </c>
      <c r="B31" s="16" t="s">
        <v>172</v>
      </c>
      <c r="C31" s="19"/>
      <c r="D31" s="18"/>
      <c r="E31" s="76"/>
    </row>
    <row r="32" spans="1:5" ht="18" customHeight="1">
      <c r="A32" s="9">
        <v>19</v>
      </c>
      <c r="B32" s="16" t="s">
        <v>173</v>
      </c>
      <c r="C32" s="19"/>
      <c r="D32" s="18"/>
      <c r="E32" s="76"/>
    </row>
    <row r="33" spans="1:5" ht="18" customHeight="1">
      <c r="A33" s="9">
        <v>20</v>
      </c>
      <c r="B33" s="16" t="s">
        <v>174</v>
      </c>
      <c r="C33" s="19"/>
      <c r="D33" s="18"/>
      <c r="E33" s="77"/>
    </row>
    <row r="34" spans="1:5" ht="18" customHeight="1">
      <c r="A34" s="9">
        <v>21</v>
      </c>
      <c r="B34" s="16" t="s">
        <v>175</v>
      </c>
      <c r="C34" s="19"/>
      <c r="D34" s="18"/>
      <c r="E34" s="75"/>
    </row>
    <row r="35" spans="1:5" ht="18.75" customHeight="1">
      <c r="A35" s="267" t="s">
        <v>60</v>
      </c>
      <c r="B35" s="267"/>
      <c r="C35" s="118">
        <f>SUM(C29:C34)</f>
        <v>0</v>
      </c>
      <c r="D35" s="119">
        <f>SUM(D29:D34)</f>
        <v>0</v>
      </c>
      <c r="E35" s="76"/>
    </row>
    <row r="36" spans="1:5" ht="18" customHeight="1">
      <c r="A36" s="268" t="s">
        <v>48</v>
      </c>
      <c r="B36" s="269"/>
      <c r="C36" s="269"/>
      <c r="D36" s="270"/>
      <c r="E36" s="77"/>
    </row>
    <row r="37" spans="1:5" ht="24.75" customHeight="1">
      <c r="A37" s="5">
        <v>22</v>
      </c>
      <c r="B37" s="20" t="s">
        <v>49</v>
      </c>
      <c r="C37" s="19"/>
      <c r="D37" s="18"/>
      <c r="E37" s="78"/>
    </row>
    <row r="38" spans="1:4" ht="18.75" customHeight="1">
      <c r="A38" s="267" t="s">
        <v>61</v>
      </c>
      <c r="B38" s="267"/>
      <c r="C38" s="118">
        <f>SUM(C32:C37)</f>
        <v>0</v>
      </c>
      <c r="D38" s="119">
        <f>D37</f>
        <v>0</v>
      </c>
    </row>
    <row r="39" spans="1:4" ht="20.25" customHeight="1">
      <c r="A39" s="271" t="s">
        <v>50</v>
      </c>
      <c r="B39" s="272"/>
      <c r="C39" s="118"/>
      <c r="D39" s="120">
        <f>SUM(D38,D35,D27,D18)</f>
        <v>0</v>
      </c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2023-03-24T19:08:49Z</cp:lastPrinted>
  <dcterms:created xsi:type="dcterms:W3CDTF">2010-01-15T14:21:43Z</dcterms:created>
  <dcterms:modified xsi:type="dcterms:W3CDTF">2023-03-24T19:08:57Z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