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898" activeTab="12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44h'!$A$1:$D$40</definedName>
    <definedName name="_xlnm.Print_Area" localSheetId="5">'D-C'!$A$1:$I$45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'D-G'!$A$1:$G$34</definedName>
    <definedName name="_xlnm.Print_Area" localSheetId="10">'D-H'!$A$1:$F$70</definedName>
    <definedName name="_xlnm.Print_Area" localSheetId="11">'D-I'!$A$1:$G$152</definedName>
    <definedName name="_xlnm.Print_Area" localSheetId="12">'D-J'!$A$1:$D$61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<sst xmlns="http://schemas.openxmlformats.org/spreadsheetml/2006/main" count="938" uniqueCount="235">
  <si>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</si>
  <si>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</si>
  <si>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</si>
  <si>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</si>
  <si>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</si>
  <si>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</si>
  <si>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</si>
  <si>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</si>
  <si>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</si>
  <si>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</si>
  <si>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</si>
  <si>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</si>
  <si>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</si>
  <si>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</si>
  <si>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</si>
  <si>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</si>
  <si>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</si>
  <si>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</si>
  <si>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</si>
  <si>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</si>
  <si>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</si>
  <si>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</si>
  <si>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</si>
  <si>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</si>
  <si>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</si>
  <si>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</si>
  <si>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</si>
  <si>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</si>
  <si>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</si>
  <si>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</si>
  <si>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</si>
  <si>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</si>
  <si>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</si>
  <si>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</si>
  <si>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</si>
  <si>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</si>
  <si>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</si>
  <si>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</si>
  <si>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</si>
  <si>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</si>
  <si>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</si>
  <si>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</si>
  <si>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</si>
  <si>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</si>
  <si>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</si>
  <si>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</si>
  <si>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</si>
  <si>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</si>
  <si>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</si>
  <si>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</si>
  <si>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</si>
  <si>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</si>
  <si>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</si>
  <si>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</si>
  <si>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</si>
  <si>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</si>
  <si>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</si>
  <si>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</si>
  <si>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</si>
  <si>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</si>
  <si>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</si>
  <si>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</si>
  <si>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</si>
  <si>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</si>
  <si>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</si>
  <si>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</si>
  <si>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</si>
  <si>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</si>
  <si>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</si>
  <si>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</si>
  <si>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</si>
  <si>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</si>
  <si>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</si>
  <si>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</si>
  <si>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</si>
  <si>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</si>
  <si>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</si>
  <si>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</si>
  <si>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</si>
  <si>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</si>
  <si>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</si>
  <si>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</si>
  <si>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</si>
  <si>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</si>
  <si>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</si>
  <si>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</si>
  <si>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</si>
  <si>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</si>
  <si>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</si>
  <si>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</si>
  <si>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</si>
  <si>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</si>
  <si>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</si>
  <si>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</si>
  <si>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</si>
  <si>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</si>
  <si>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</si>
  <si>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</si>
  <si>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</si>
  <si>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</si>
  <si>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</si>
  <si>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</si>
  <si>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</si>
  <si>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</si>
  <si>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</si>
  <si>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</si>
  <si>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</si>
  <si>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</si>
  <si>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</si>
  <si>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</si>
  <si>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</si>
  <si>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</si>
  <si>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</si>
  <si>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</si>
  <si>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</si>
  <si>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</si>
  <si>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</si>
  <si>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</si>
  <si>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</si>
  <si>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</si>
  <si>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</si>
  <si>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</si>
  <si>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</si>
  <si>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</si>
  <si>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</si>
  <si>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</si>
  <si>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</si>
  <si>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</si>
  <si>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</si>
  <si>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</si>
  <si>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</si>
  <si>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</si>
  <si>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</si>
  <si>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</si>
  <si>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</si>
  <si>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</si>
  <si>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</si>
  <si>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</si>
  <si>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</si>
  <si>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</si>
  <si>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</si>
  <si>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</si>
  <si>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</si>
  <si>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</si>
  <si>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</si>
  <si>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</si>
  <si>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</si>
  <si>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</si>
  <si>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</si>
  <si>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</si>
  <si>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</si>
  <si>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</si>
  <si>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</si>
  <si>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</si>
  <si>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</si>
  <si>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</si>
  <si>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</si>
  <si>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</si>
  <si>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</si>
  <si>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</si>
  <si>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</si>
  <si>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</si>
  <si>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</si>
  <si>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</si>
  <si>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</si>
  <si>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</si>
  <si>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</si>
  <si>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</si>
  <si>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</si>
  <si>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</si>
  <si>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</si>
  <si>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</si>
  <si>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</si>
  <si>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</si>
  <si>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</si>
  <si>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</si>
  <si>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</si>
  <si>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</si>
  <si>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</si>
  <si>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</si>
  <si>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</si>
  <si>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</si>
  <si>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</si>
  <si>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</si>
  <si>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</si>
  <si>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</si>
  <si>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</si>
  <si>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</si>
  <si>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</si>
  <si>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</si>
  <si>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</si>
  <si>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</si>
  <si>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</si>
  <si>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</si>
  <si>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</si>
  <si>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</si>
  <si>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</si>
  <si>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</si>
  <si>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</si>
  <si>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</si>
  <si>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</si>
  <si>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</si>
  <si>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</si>
  <si>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</si>
  <si>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</si>
  <si>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</si>
  <si>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</si>
  <si>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</si>
  <si>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</si>
  <si>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</si>
  <si>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</si>
  <si>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</si>
  <si>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5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</si>
  <si>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</si>
  <si>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</si>
  <si>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</si>
  <si>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</si>
  <si>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</si>
  <si>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</si>
  <si>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</si>
  <si>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</si>
  <si>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16.101 A 21.373</t>
  </si>
  <si>
    <t>FAIXA 02 - DE 10.701 A 16.100</t>
  </si>
  <si>
    <t>FAIXA 03 - DE 5.401 A 10.700</t>
  </si>
  <si>
    <t>FAIXA 04 - DE 2.301 A 5.400</t>
  </si>
  <si>
    <t>FAIXA 05 - DE 1 A 2.300</t>
  </si>
  <si>
    <t>FAIXA 01 - DE 21.501 A 28.538</t>
  </si>
  <si>
    <t>FAIXA 02 - DE 14.301 A 21.500</t>
  </si>
  <si>
    <t>FAIXA 03 - DE 7.201 A 14.300</t>
  </si>
  <si>
    <t>FAIXA 04 - DE 3.001 A 7.200</t>
  </si>
  <si>
    <t>FAIXA 05 - DE 1 A 3.000</t>
  </si>
  <si>
    <t>D-K</t>
  </si>
  <si>
    <t>LOTE 05 A - ESCOLAS SEM INSALUBRIDADE</t>
  </si>
  <si>
    <t>ANEXO XIV-M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</si>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</sst>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3" fontId="0" fillId="0" borderId="0" xfId="0" applyNumberFormat="1" applyFont="1" applyAlignment="1">
      <alignment vertical="center"/>
    </xf>
    <xf numFmtId="0" fontId="48" fillId="0" borderId="12" xfId="0" applyFont="1" applyBorder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21" xfId="0" applyFont="1" applyFill="1" applyBorder="1" applyAlignment="1">
      <alignment horizontal="left" vertical="center"/>
    </xf>
    <xf numFmtId="0" fontId="1" fillId="26" borderId="12" xfId="53" applyFont="1" applyFill="1" applyBorder="1" applyAlignment="1">
      <alignment vertical="center"/>
      <protection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" fillId="26" borderId="13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5" borderId="15" xfId="52" applyFont="1" applyFill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25" fillId="0" borderId="0" xfId="53" applyFont="1" applyAlignment="1">
      <alignment horizontal="center" vertical="center"/>
      <protection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43" fillId="0" borderId="0" xfId="53" applyFont="1" applyAlignment="1" quotePrefix="1">
      <alignment horizontal="left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27" borderId="23" xfId="0" applyFont="1" applyFill="1" applyBorder="1" applyAlignment="1" applyProtection="1">
      <alignment horizontal="center" vertical="center"/>
      <protection locked="0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27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31" borderId="23" xfId="53" applyFont="1" applyFill="1" applyBorder="1" applyAlignment="1">
      <alignment horizontal="center" vertical="center"/>
      <protection/>
    </xf>
    <xf numFmtId="0" fontId="1" fillId="31" borderId="10" xfId="53" applyFont="1" applyFill="1" applyBorder="1" applyAlignment="1">
      <alignment horizontal="center" vertical="center"/>
      <protection/>
    </xf>
    <xf numFmtId="0" fontId="1" fillId="31" borderId="13" xfId="53" applyFont="1" applyFill="1" applyBorder="1" applyAlignment="1">
      <alignment horizontal="center" vertical="center"/>
      <protection/>
    </xf>
    <xf numFmtId="0" fontId="1" fillId="32" borderId="23" xfId="53" applyFont="1" applyFill="1" applyBorder="1" applyAlignment="1">
      <alignment horizontal="center" vertical="center"/>
      <protection/>
    </xf>
    <xf numFmtId="0" fontId="1" fillId="32" borderId="10" xfId="53" applyFont="1" applyFill="1" applyBorder="1" applyAlignment="1">
      <alignment horizontal="center" vertical="center"/>
      <protection/>
    </xf>
    <xf numFmtId="0" fontId="1" fillId="32" borderId="13" xfId="53" applyFont="1" applyFill="1" applyBorder="1" applyAlignment="1">
      <alignment horizontal="center" vertical="center"/>
      <protection/>
    </xf>
    <xf numFmtId="0" fontId="1" fillId="25" borderId="23" xfId="53" applyFont="1" applyFill="1" applyBorder="1" applyAlignment="1">
      <alignment horizontal="center" vertical="center"/>
      <protection/>
    </xf>
    <xf numFmtId="0" fontId="1" fillId="25" borderId="10" xfId="53" applyFont="1" applyFill="1" applyBorder="1" applyAlignment="1">
      <alignment horizontal="center" vertical="center"/>
      <protection/>
    </xf>
    <xf numFmtId="0" fontId="1" fillId="25" borderId="13" xfId="53" applyFont="1" applyFill="1" applyBorder="1" applyAlignment="1">
      <alignment horizontal="center" vertical="center"/>
      <protection/>
    </xf>
    <xf numFmtId="0" fontId="1" fillId="32" borderId="12" xfId="53" applyFont="1" applyFill="1" applyBorder="1" applyAlignment="1">
      <alignment horizontal="center" vertical="center"/>
      <protection/>
    </xf>
    <xf numFmtId="0" fontId="1" fillId="25" borderId="12" xfId="53" applyFont="1" applyFill="1" applyBorder="1" applyAlignment="1">
      <alignment horizontal="center" vertical="center"/>
      <protection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 vertical="justify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G21" sqref="G21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7" bestFit="1" customWidth="1"/>
    <col min="4" max="4" width="12.140625" style="167" bestFit="1" customWidth="1"/>
    <col min="5" max="16384" width="9.140625" style="167" customWidth="1"/>
  </cols>
  <sheetData>
    <row r="1" spans="1:2" ht="17.25" customHeight="1">
      <c r="A1" s="229" t="s">
        <v>233</v>
      </c>
      <c r="B1" s="229"/>
    </row>
    <row r="2" spans="1:2" ht="12.75">
      <c r="A2" s="229" t="s">
        <v>232</v>
      </c>
      <c r="B2" s="229"/>
    </row>
    <row r="3" spans="1:2" ht="12.75">
      <c r="A3" s="229" t="s">
        <v>95</v>
      </c>
      <c r="B3" s="229"/>
    </row>
    <row r="5" spans="1:2" ht="25.5" customHeight="1">
      <c r="A5" s="228" t="s">
        <v>96</v>
      </c>
      <c r="B5" s="228"/>
    </row>
    <row r="6" ht="16.5" customHeight="1">
      <c r="A6" s="24"/>
    </row>
    <row r="7" ht="15.75" customHeight="1">
      <c r="A7" s="26"/>
    </row>
    <row r="8" spans="1:2" ht="15.75" customHeight="1">
      <c r="A8" s="234" t="s">
        <v>60</v>
      </c>
      <c r="B8" s="234"/>
    </row>
    <row r="9" spans="1:2" ht="31.5" customHeight="1">
      <c r="A9" s="232" t="s">
        <v>152</v>
      </c>
      <c r="B9" s="232"/>
    </row>
    <row r="10" spans="1:4" ht="18" customHeight="1">
      <c r="A10" s="29"/>
      <c r="D10" s="168"/>
    </row>
    <row r="11" spans="1:2" ht="18" customHeight="1">
      <c r="A11" s="226" t="s">
        <v>61</v>
      </c>
      <c r="B11" s="227"/>
    </row>
    <row r="12" ht="18" customHeight="1">
      <c r="A12" s="28"/>
    </row>
    <row r="13" spans="1:2" ht="18" customHeight="1">
      <c r="A13" s="230" t="s">
        <v>50</v>
      </c>
      <c r="B13" s="230"/>
    </row>
    <row r="14" ht="18" customHeight="1">
      <c r="A14" s="28"/>
    </row>
    <row r="15" spans="1:2" ht="30.75" customHeight="1">
      <c r="A15" s="231" t="s">
        <v>94</v>
      </c>
      <c r="B15" s="231"/>
    </row>
    <row r="16" ht="18" customHeight="1">
      <c r="A16" s="28"/>
    </row>
    <row r="17" ht="18" customHeight="1">
      <c r="A17" s="28"/>
    </row>
    <row r="18" spans="1:2" ht="12.75">
      <c r="A18" s="231" t="s">
        <v>132</v>
      </c>
      <c r="B18" s="231"/>
    </row>
    <row r="19" spans="1:2" ht="30" customHeight="1">
      <c r="A19" s="233" t="s">
        <v>131</v>
      </c>
      <c r="B19" s="233"/>
    </row>
    <row r="20" spans="1:2" ht="18" customHeight="1">
      <c r="A20" s="28"/>
      <c r="B20" s="69"/>
    </row>
    <row r="21" spans="1:2" ht="26.25" customHeight="1">
      <c r="A21" s="232" t="s">
        <v>62</v>
      </c>
      <c r="B21" s="232"/>
    </row>
    <row r="22" spans="1:2" ht="12.75">
      <c r="A22" s="34"/>
      <c r="B22" s="34"/>
    </row>
    <row r="23" spans="1:2" ht="12.75">
      <c r="A23" s="67" t="s">
        <v>102</v>
      </c>
      <c r="B23" s="94"/>
    </row>
    <row r="24" spans="1:2" ht="12.75">
      <c r="A24" s="67" t="s">
        <v>97</v>
      </c>
      <c r="B24" s="67"/>
    </row>
    <row r="25" spans="1:2" ht="12.75">
      <c r="A25" s="67" t="s">
        <v>98</v>
      </c>
      <c r="B25" s="67"/>
    </row>
    <row r="26" spans="1:2" ht="12.75">
      <c r="A26" s="67" t="s">
        <v>99</v>
      </c>
      <c r="B26" s="67"/>
    </row>
    <row r="27" spans="1:2" ht="12.75">
      <c r="A27" s="67" t="s">
        <v>100</v>
      </c>
      <c r="B27" s="67"/>
    </row>
    <row r="28" spans="1:2" ht="12.75">
      <c r="A28" s="67" t="s">
        <v>101</v>
      </c>
      <c r="B28" s="67"/>
    </row>
    <row r="29" spans="1:2" ht="27" customHeight="1">
      <c r="A29" s="67" t="s">
        <v>133</v>
      </c>
      <c r="B29" s="67"/>
    </row>
    <row r="30" spans="1:2" ht="18" customHeight="1">
      <c r="A30" s="67" t="s">
        <v>134</v>
      </c>
      <c r="B30" s="67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8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9"/>
    </row>
    <row r="52" spans="1:6" ht="18" customHeight="1">
      <c r="A52" s="28"/>
      <c r="F52" s="169"/>
    </row>
    <row r="53" ht="18" customHeight="1">
      <c r="A53" s="28"/>
    </row>
    <row r="54" spans="1:3" ht="21" customHeight="1">
      <c r="A54" s="31"/>
      <c r="C54" s="170"/>
    </row>
  </sheetData>
  <sheetProtection/>
  <mergeCells count="12">
    <mergeCell ref="A21:B21"/>
    <mergeCell ref="A19:B19"/>
    <mergeCell ref="A2:B2"/>
    <mergeCell ref="A8:B8"/>
    <mergeCell ref="A9:B9"/>
    <mergeCell ref="A11:B11"/>
    <mergeCell ref="A5:B5"/>
    <mergeCell ref="A1:B1"/>
    <mergeCell ref="A13:B13"/>
    <mergeCell ref="A15:B15"/>
    <mergeCell ref="A18:B18"/>
    <mergeCell ref="A3:B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34"/>
  <sheetViews>
    <sheetView showGridLines="0" view="pageBreakPreview" zoomScaleNormal="85" zoomScaleSheetLayoutView="100" zoomScalePageLayoutView="0" workbookViewId="0" topLeftCell="A1">
      <selection activeCell="G21" sqref="G21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7" t="str">
        <f>'D - sem insalubridade'!A1</f>
        <v>ANEXO XIV-M - PLANILHA DE FORMAÇÃO DE CUSTO</v>
      </c>
      <c r="B1" s="267"/>
      <c r="C1" s="267"/>
      <c r="D1" s="267"/>
      <c r="E1" s="267"/>
      <c r="F1" s="267"/>
      <c r="G1" s="267"/>
    </row>
    <row r="2" spans="1:7" ht="12.75">
      <c r="A2" s="229" t="str">
        <f>'D - sem insalubridade'!A2:B2</f>
        <v>LOTE 05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107</v>
      </c>
      <c r="B3" s="229"/>
      <c r="C3" s="229"/>
      <c r="D3" s="229"/>
      <c r="E3" s="229"/>
      <c r="F3" s="229"/>
      <c r="G3" s="229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277" t="s">
        <v>88</v>
      </c>
      <c r="B5" s="277"/>
      <c r="C5" s="277"/>
      <c r="D5" s="277"/>
      <c r="E5" s="277"/>
      <c r="F5" s="277"/>
      <c r="G5" s="277"/>
    </row>
    <row r="7" ht="12.75">
      <c r="A7" s="99" t="s">
        <v>123</v>
      </c>
    </row>
    <row r="8" spans="1:9" ht="12.75">
      <c r="A8" s="279"/>
      <c r="B8" s="279"/>
      <c r="C8" s="279"/>
      <c r="D8" s="279"/>
      <c r="E8" s="279"/>
      <c r="F8" s="279"/>
      <c r="G8" s="279"/>
      <c r="H8" s="172"/>
      <c r="I8" s="172"/>
    </row>
    <row r="9" spans="1:9" ht="12.75">
      <c r="A9" s="278" t="s">
        <v>162</v>
      </c>
      <c r="B9" s="278"/>
      <c r="C9" s="278"/>
      <c r="D9" s="188">
        <v>404</v>
      </c>
      <c r="F9" s="172"/>
      <c r="G9" s="172"/>
      <c r="H9" s="172"/>
      <c r="I9" s="172"/>
    </row>
    <row r="10" spans="1:7" ht="12.75">
      <c r="A10" s="60"/>
      <c r="B10" s="60"/>
      <c r="C10" s="60"/>
      <c r="D10" s="60"/>
      <c r="E10" s="60"/>
      <c r="F10" s="60"/>
      <c r="G10" s="60"/>
    </row>
    <row r="11" spans="1:9" ht="12.75">
      <c r="A11" s="264" t="str">
        <f>'D-C'!A11:I11</f>
        <v>FAIXA 01 - DE 21.501 A 28.538</v>
      </c>
      <c r="B11" s="284"/>
      <c r="C11" s="284"/>
      <c r="D11" s="284"/>
      <c r="E11" s="284"/>
      <c r="F11" s="284"/>
      <c r="G11" s="265"/>
      <c r="H11" s="193"/>
      <c r="I11" s="193"/>
    </row>
    <row r="12" spans="1:7" ht="51">
      <c r="A12" s="115" t="s">
        <v>127</v>
      </c>
      <c r="B12" s="115" t="s">
        <v>114</v>
      </c>
      <c r="C12" s="115" t="s">
        <v>160</v>
      </c>
      <c r="D12" s="115" t="s">
        <v>158</v>
      </c>
      <c r="E12" s="115" t="s">
        <v>126</v>
      </c>
      <c r="F12" s="115" t="s">
        <v>128</v>
      </c>
      <c r="G12" s="115" t="s">
        <v>75</v>
      </c>
    </row>
    <row r="13" spans="1:7" ht="12.75">
      <c r="A13" s="5" t="s">
        <v>63</v>
      </c>
      <c r="B13" s="5" t="s">
        <v>64</v>
      </c>
      <c r="C13" s="21" t="s">
        <v>175</v>
      </c>
      <c r="D13" s="5" t="s">
        <v>122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12</v>
      </c>
      <c r="B14" s="96">
        <f>A14*'D-E'!$D$36</f>
        <v>0</v>
      </c>
      <c r="C14" s="7">
        <f>B14*$D$9</f>
        <v>0</v>
      </c>
      <c r="D14" s="9">
        <f>'D-C'!F15</f>
        <v>404</v>
      </c>
      <c r="E14" s="7">
        <f>C14/D14</f>
        <v>0</v>
      </c>
      <c r="F14" s="68">
        <f>'D-C'!H15</f>
        <v>28538</v>
      </c>
      <c r="G14" s="10">
        <f>E14/F14</f>
        <v>0</v>
      </c>
    </row>
    <row r="16" spans="1:9" ht="12.75">
      <c r="A16" s="264" t="str">
        <f>'D-C'!A18:I18</f>
        <v>FAIXA 02 - DE 14.301 A 21.500</v>
      </c>
      <c r="B16" s="284"/>
      <c r="C16" s="284"/>
      <c r="D16" s="284"/>
      <c r="E16" s="284"/>
      <c r="F16" s="284"/>
      <c r="G16" s="265"/>
      <c r="H16" s="193"/>
      <c r="I16" s="193"/>
    </row>
    <row r="17" spans="1:7" ht="51">
      <c r="A17" s="115" t="s">
        <v>127</v>
      </c>
      <c r="B17" s="115" t="s">
        <v>114</v>
      </c>
      <c r="C17" s="115" t="s">
        <v>161</v>
      </c>
      <c r="D17" s="115" t="s">
        <v>158</v>
      </c>
      <c r="E17" s="115" t="s">
        <v>126</v>
      </c>
      <c r="F17" s="130" t="s">
        <v>128</v>
      </c>
      <c r="G17" s="115" t="s">
        <v>75</v>
      </c>
    </row>
    <row r="18" spans="1:7" ht="12.75">
      <c r="A18" s="5" t="s">
        <v>63</v>
      </c>
      <c r="B18" s="5" t="s">
        <v>64</v>
      </c>
      <c r="C18" s="21" t="s">
        <v>175</v>
      </c>
      <c r="D18" s="5" t="s">
        <v>122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12</v>
      </c>
      <c r="B19" s="96">
        <f>A19*'D-E'!$D$36</f>
        <v>0</v>
      </c>
      <c r="C19" s="7">
        <f>B19*$D$9</f>
        <v>0</v>
      </c>
      <c r="D19" s="9">
        <f>'D-C'!F22</f>
        <v>404</v>
      </c>
      <c r="E19" s="7">
        <f>C19/D19</f>
        <v>0</v>
      </c>
      <c r="F19" s="68">
        <f>'D-C'!H22</f>
        <v>21500</v>
      </c>
      <c r="G19" s="10">
        <f>E19/F19</f>
        <v>0</v>
      </c>
    </row>
    <row r="21" spans="1:9" ht="12.75">
      <c r="A21" s="264" t="str">
        <f>'D-C'!A25:I25</f>
        <v>FAIXA 03 - DE 7.201 A 14.300</v>
      </c>
      <c r="B21" s="284"/>
      <c r="C21" s="284"/>
      <c r="D21" s="284"/>
      <c r="E21" s="284"/>
      <c r="F21" s="284"/>
      <c r="G21" s="265"/>
      <c r="H21" s="193"/>
      <c r="I21" s="193"/>
    </row>
    <row r="22" spans="1:7" ht="51">
      <c r="A22" s="115" t="s">
        <v>127</v>
      </c>
      <c r="B22" s="115" t="s">
        <v>114</v>
      </c>
      <c r="C22" s="115" t="s">
        <v>161</v>
      </c>
      <c r="D22" s="115" t="s">
        <v>158</v>
      </c>
      <c r="E22" s="115" t="s">
        <v>126</v>
      </c>
      <c r="F22" s="130" t="s">
        <v>128</v>
      </c>
      <c r="G22" s="115" t="s">
        <v>75</v>
      </c>
    </row>
    <row r="23" spans="1:7" ht="12.75">
      <c r="A23" s="5" t="s">
        <v>63</v>
      </c>
      <c r="B23" s="5" t="s">
        <v>64</v>
      </c>
      <c r="C23" s="21" t="s">
        <v>175</v>
      </c>
      <c r="D23" s="5" t="s">
        <v>122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12</v>
      </c>
      <c r="B24" s="96">
        <f>A24*'D-E'!$D$36</f>
        <v>0</v>
      </c>
      <c r="C24" s="7">
        <f>B24*$D$9</f>
        <v>0</v>
      </c>
      <c r="D24" s="9">
        <f>'D-C'!F29</f>
        <v>404</v>
      </c>
      <c r="E24" s="7">
        <f>C24/D24</f>
        <v>0</v>
      </c>
      <c r="F24" s="68">
        <f>'D-C'!H29</f>
        <v>14300</v>
      </c>
      <c r="G24" s="10">
        <f>E24/F24</f>
        <v>0</v>
      </c>
    </row>
    <row r="26" spans="1:9" ht="12.75">
      <c r="A26" s="264" t="str">
        <f>'D-C'!A32:I32</f>
        <v>FAIXA 04 - DE 3.001 A 7.200</v>
      </c>
      <c r="B26" s="284"/>
      <c r="C26" s="284"/>
      <c r="D26" s="284"/>
      <c r="E26" s="284"/>
      <c r="F26" s="284"/>
      <c r="G26" s="265"/>
      <c r="H26" s="193"/>
      <c r="I26" s="193"/>
    </row>
    <row r="27" spans="1:7" ht="51">
      <c r="A27" s="115" t="s">
        <v>127</v>
      </c>
      <c r="B27" s="115" t="s">
        <v>114</v>
      </c>
      <c r="C27" s="115" t="s">
        <v>161</v>
      </c>
      <c r="D27" s="115" t="s">
        <v>158</v>
      </c>
      <c r="E27" s="115" t="s">
        <v>126</v>
      </c>
      <c r="F27" s="130" t="s">
        <v>128</v>
      </c>
      <c r="G27" s="115" t="s">
        <v>75</v>
      </c>
    </row>
    <row r="28" spans="1:7" ht="12.75">
      <c r="A28" s="5" t="s">
        <v>63</v>
      </c>
      <c r="B28" s="5" t="s">
        <v>64</v>
      </c>
      <c r="C28" s="21" t="s">
        <v>175</v>
      </c>
      <c r="D28" s="5" t="s">
        <v>122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12</v>
      </c>
      <c r="B29" s="96">
        <f>A29*'D-E'!$D$36</f>
        <v>0</v>
      </c>
      <c r="C29" s="7">
        <f>B29*$D$9</f>
        <v>0</v>
      </c>
      <c r="D29" s="9">
        <f>'D-C'!F36</f>
        <v>404</v>
      </c>
      <c r="E29" s="7">
        <f>C29/D29</f>
        <v>0</v>
      </c>
      <c r="F29" s="68">
        <f>'D-C'!H36</f>
        <v>7200</v>
      </c>
      <c r="G29" s="10">
        <f>E29/F29</f>
        <v>0</v>
      </c>
    </row>
    <row r="31" spans="1:7" ht="12.75">
      <c r="A31" s="264" t="str">
        <f>'D-C'!A39:I39</f>
        <v>FAIXA 05 - DE 1 A 3.000</v>
      </c>
      <c r="B31" s="284"/>
      <c r="C31" s="284"/>
      <c r="D31" s="284"/>
      <c r="E31" s="284"/>
      <c r="F31" s="284"/>
      <c r="G31" s="265"/>
    </row>
    <row r="32" spans="1:7" ht="51">
      <c r="A32" s="115" t="s">
        <v>127</v>
      </c>
      <c r="B32" s="115" t="s">
        <v>114</v>
      </c>
      <c r="C32" s="115" t="s">
        <v>160</v>
      </c>
      <c r="D32" s="115" t="s">
        <v>158</v>
      </c>
      <c r="E32" s="115" t="s">
        <v>126</v>
      </c>
      <c r="F32" s="130" t="s">
        <v>128</v>
      </c>
      <c r="G32" s="115" t="s">
        <v>75</v>
      </c>
    </row>
    <row r="33" spans="1:7" ht="12.75">
      <c r="A33" s="5" t="s">
        <v>63</v>
      </c>
      <c r="B33" s="5" t="s">
        <v>64</v>
      </c>
      <c r="C33" s="21" t="s">
        <v>175</v>
      </c>
      <c r="D33" s="5" t="s">
        <v>122</v>
      </c>
      <c r="E33" s="21" t="s">
        <v>85</v>
      </c>
      <c r="F33" s="5" t="s">
        <v>84</v>
      </c>
      <c r="G33" s="21" t="s">
        <v>86</v>
      </c>
    </row>
    <row r="34" spans="1:7" ht="12.75">
      <c r="A34" s="9">
        <f>A14</f>
        <v>12</v>
      </c>
      <c r="B34" s="96">
        <f>A34*'D-E'!$D$36</f>
        <v>0</v>
      </c>
      <c r="C34" s="7">
        <f>B34*$D$9</f>
        <v>0</v>
      </c>
      <c r="D34" s="9">
        <f>'D-C'!F43</f>
        <v>404</v>
      </c>
      <c r="E34" s="7">
        <f>C34/D34</f>
        <v>0</v>
      </c>
      <c r="F34" s="68">
        <f>'D-C'!H43</f>
        <v>3000</v>
      </c>
      <c r="G34" s="10">
        <f>E34/F34</f>
        <v>0</v>
      </c>
    </row>
  </sheetData>
  <sheetProtection/>
  <mergeCells count="11">
    <mergeCell ref="A31:G31"/>
    <mergeCell ref="A8:G8"/>
    <mergeCell ref="A5:G5"/>
    <mergeCell ref="A16:G16"/>
    <mergeCell ref="A21:G21"/>
    <mergeCell ref="A26:G26"/>
    <mergeCell ref="A2:G2"/>
    <mergeCell ref="A3:G3"/>
    <mergeCell ref="A1:G1"/>
    <mergeCell ref="A9:C9"/>
    <mergeCell ref="A11:G1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70"/>
  <sheetViews>
    <sheetView showGridLines="0" view="pageBreakPreview" zoomScaleNormal="85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31" customWidth="1"/>
    <col min="9" max="11" width="9.140625" style="131" customWidth="1"/>
    <col min="12" max="16384" width="9.140625" style="1" customWidth="1"/>
  </cols>
  <sheetData>
    <row r="1" spans="1:6" ht="30.75" customHeight="1">
      <c r="A1" s="229" t="str">
        <f>'D - sem insalubridade'!A1</f>
        <v>ANEXO XIV-M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05 A - ESCOLAS SEM INSALUBRIDADE</v>
      </c>
      <c r="B2" s="229"/>
      <c r="C2" s="229"/>
      <c r="D2" s="229"/>
      <c r="E2" s="229"/>
      <c r="F2" s="229"/>
    </row>
    <row r="3" spans="1:6" ht="12.75">
      <c r="A3" s="229" t="s">
        <v>108</v>
      </c>
      <c r="B3" s="229"/>
      <c r="C3" s="229"/>
      <c r="D3" s="229"/>
      <c r="E3" s="229"/>
      <c r="F3" s="229"/>
    </row>
    <row r="4" spans="2:6" ht="7.5" customHeight="1">
      <c r="B4" s="60"/>
      <c r="C4" s="60"/>
      <c r="D4" s="60"/>
      <c r="E4" s="60"/>
      <c r="F4" s="60"/>
    </row>
    <row r="5" spans="1:6" ht="30" customHeight="1">
      <c r="A5" s="288" t="s">
        <v>149</v>
      </c>
      <c r="B5" s="288"/>
      <c r="C5" s="288"/>
      <c r="D5" s="288"/>
      <c r="E5" s="288"/>
      <c r="F5" s="288"/>
    </row>
    <row r="6" spans="1:11" ht="30" customHeight="1">
      <c r="A6" s="290" t="s">
        <v>91</v>
      </c>
      <c r="B6" s="290"/>
      <c r="C6" s="290"/>
      <c r="D6" s="290"/>
      <c r="E6" s="290"/>
      <c r="F6" s="177"/>
      <c r="K6" s="1"/>
    </row>
    <row r="7" spans="1:10" s="44" customFormat="1" ht="12.75">
      <c r="A7" s="290" t="s">
        <v>176</v>
      </c>
      <c r="B7" s="290"/>
      <c r="C7" s="290"/>
      <c r="D7" s="290"/>
      <c r="E7" s="290"/>
      <c r="F7" s="215"/>
      <c r="G7" s="132"/>
      <c r="H7" s="132"/>
      <c r="I7" s="132"/>
      <c r="J7" s="132"/>
    </row>
    <row r="8" spans="1:10" s="44" customFormat="1" ht="13.5" customHeight="1">
      <c r="A8" s="289" t="s">
        <v>182</v>
      </c>
      <c r="B8" s="289"/>
      <c r="C8" s="289"/>
      <c r="D8" s="289"/>
      <c r="E8" s="289"/>
      <c r="F8" s="289"/>
      <c r="G8" s="132"/>
      <c r="H8" s="132"/>
      <c r="I8" s="132"/>
      <c r="J8" s="132"/>
    </row>
    <row r="9" spans="1:10" s="44" customFormat="1" ht="12.75">
      <c r="A9" s="173"/>
      <c r="B9" s="173"/>
      <c r="C9" s="173"/>
      <c r="D9" s="173"/>
      <c r="E9" s="173"/>
      <c r="F9" s="215"/>
      <c r="G9" s="132"/>
      <c r="H9" s="132"/>
      <c r="I9" s="132"/>
      <c r="J9" s="132"/>
    </row>
    <row r="10" spans="1:10" s="44" customFormat="1" ht="12.75">
      <c r="A10" s="174" t="s">
        <v>177</v>
      </c>
      <c r="B10" s="174" t="s">
        <v>212</v>
      </c>
      <c r="C10" s="173"/>
      <c r="D10" s="173"/>
      <c r="E10" s="173"/>
      <c r="F10" s="215"/>
      <c r="G10" s="132"/>
      <c r="H10" s="132"/>
      <c r="I10" s="132"/>
      <c r="J10" s="132"/>
    </row>
    <row r="11" spans="1:10" s="44" customFormat="1" ht="12.75">
      <c r="A11" s="175" t="s">
        <v>178</v>
      </c>
      <c r="B11" s="176"/>
      <c r="C11" s="173"/>
      <c r="D11" s="173"/>
      <c r="E11" s="173"/>
      <c r="F11" s="215"/>
      <c r="G11" s="132"/>
      <c r="H11" s="132"/>
      <c r="I11" s="132"/>
      <c r="J11" s="132"/>
    </row>
    <row r="12" spans="1:10" s="44" customFormat="1" ht="12.75">
      <c r="A12" s="175" t="s">
        <v>179</v>
      </c>
      <c r="B12" s="176"/>
      <c r="C12" s="173"/>
      <c r="D12" s="173"/>
      <c r="E12" s="173"/>
      <c r="F12" s="215"/>
      <c r="G12" s="132"/>
      <c r="H12" s="132"/>
      <c r="I12" s="132"/>
      <c r="J12" s="132"/>
    </row>
    <row r="13" spans="1:10" s="44" customFormat="1" ht="12.75">
      <c r="A13" s="175" t="s">
        <v>180</v>
      </c>
      <c r="B13" s="176"/>
      <c r="C13" s="173"/>
      <c r="D13" s="173"/>
      <c r="E13" s="173"/>
      <c r="F13" s="215"/>
      <c r="G13" s="132"/>
      <c r="H13" s="132"/>
      <c r="I13" s="132"/>
      <c r="J13" s="132"/>
    </row>
    <row r="14" spans="1:10" s="44" customFormat="1" ht="14.25">
      <c r="A14" s="175" t="s">
        <v>181</v>
      </c>
      <c r="B14" s="176"/>
      <c r="C14" s="179"/>
      <c r="D14" s="179"/>
      <c r="E14" s="179"/>
      <c r="F14" s="133"/>
      <c r="G14" s="133"/>
      <c r="H14" s="133"/>
      <c r="I14" s="133"/>
      <c r="J14" s="133"/>
    </row>
    <row r="15" spans="1:11" s="44" customFormat="1" ht="13.5" customHeight="1">
      <c r="A15" s="289" t="s">
        <v>183</v>
      </c>
      <c r="B15" s="289"/>
      <c r="C15" s="289"/>
      <c r="D15" s="289"/>
      <c r="E15" s="289"/>
      <c r="F15" s="289"/>
      <c r="G15" s="133"/>
      <c r="H15" s="133"/>
      <c r="I15" s="133"/>
      <c r="J15" s="133"/>
      <c r="K15" s="133"/>
    </row>
    <row r="16" spans="2:11" s="44" customFormat="1" ht="14.25">
      <c r="B16" s="177"/>
      <c r="C16" s="178"/>
      <c r="D16" s="179"/>
      <c r="E16" s="55"/>
      <c r="F16" s="55"/>
      <c r="G16" s="133"/>
      <c r="H16" s="133"/>
      <c r="I16" s="133"/>
      <c r="J16" s="133"/>
      <c r="K16" s="133"/>
    </row>
    <row r="17" spans="1:9" ht="12.75">
      <c r="A17" s="297" t="str">
        <f>'D-C'!A11:I11</f>
        <v>FAIXA 01 - DE 21.501 A 28.538</v>
      </c>
      <c r="B17" s="298"/>
      <c r="C17" s="298"/>
      <c r="D17" s="298"/>
      <c r="E17" s="298"/>
      <c r="F17" s="299"/>
      <c r="G17" s="193"/>
      <c r="H17" s="193"/>
      <c r="I17" s="193"/>
    </row>
    <row r="18" spans="1:13" ht="51">
      <c r="A18" s="139" t="s">
        <v>27</v>
      </c>
      <c r="B18" s="139" t="s">
        <v>184</v>
      </c>
      <c r="C18" s="139" t="s">
        <v>158</v>
      </c>
      <c r="D18" s="139" t="s">
        <v>186</v>
      </c>
      <c r="E18" s="139" t="s">
        <v>128</v>
      </c>
      <c r="F18" s="139" t="s">
        <v>187</v>
      </c>
      <c r="G18" s="1"/>
      <c r="L18" s="131"/>
      <c r="M18" s="131"/>
    </row>
    <row r="19" spans="2:13" ht="12.75">
      <c r="B19" s="5" t="s">
        <v>63</v>
      </c>
      <c r="C19" s="5" t="s">
        <v>64</v>
      </c>
      <c r="D19" s="21" t="s">
        <v>185</v>
      </c>
      <c r="E19" s="5" t="s">
        <v>80</v>
      </c>
      <c r="F19" s="21" t="s">
        <v>85</v>
      </c>
      <c r="G19" s="1"/>
      <c r="L19" s="131"/>
      <c r="M19" s="131"/>
    </row>
    <row r="20" spans="1:13" ht="14.25">
      <c r="A20" s="136" t="s">
        <v>188</v>
      </c>
      <c r="B20" s="182"/>
      <c r="C20" s="180">
        <v>404</v>
      </c>
      <c r="D20" s="182">
        <f>B20/C20</f>
        <v>0</v>
      </c>
      <c r="E20" s="68">
        <f>'D-C'!$H$15</f>
        <v>28538</v>
      </c>
      <c r="F20" s="181">
        <f>D20/E20</f>
        <v>0</v>
      </c>
      <c r="G20" s="1"/>
      <c r="L20" s="131"/>
      <c r="M20" s="131"/>
    </row>
    <row r="21" spans="1:13" ht="25.5">
      <c r="A21" s="93" t="s">
        <v>189</v>
      </c>
      <c r="B21" s="182"/>
      <c r="C21" s="180">
        <v>404</v>
      </c>
      <c r="D21" s="182">
        <f aca="true" t="shared" si="0" ref="D21:D26">B21/C21</f>
        <v>0</v>
      </c>
      <c r="E21" s="68">
        <f>'D-C'!$H$15</f>
        <v>28538</v>
      </c>
      <c r="F21" s="181">
        <f aca="true" t="shared" si="1" ref="F21:F26">D21/E21</f>
        <v>0</v>
      </c>
      <c r="G21" s="1"/>
      <c r="L21" s="131"/>
      <c r="M21" s="131"/>
    </row>
    <row r="22" spans="1:13" ht="25.5">
      <c r="A22" s="93" t="s">
        <v>190</v>
      </c>
      <c r="B22" s="182"/>
      <c r="C22" s="180">
        <v>404</v>
      </c>
      <c r="D22" s="182">
        <f t="shared" si="0"/>
        <v>0</v>
      </c>
      <c r="E22" s="68">
        <f>'D-C'!$H$15</f>
        <v>28538</v>
      </c>
      <c r="F22" s="181">
        <f t="shared" si="1"/>
        <v>0</v>
      </c>
      <c r="G22" s="1"/>
      <c r="L22" s="131"/>
      <c r="M22" s="131"/>
    </row>
    <row r="23" spans="1:13" ht="38.25">
      <c r="A23" s="93" t="s">
        <v>191</v>
      </c>
      <c r="B23" s="182"/>
      <c r="C23" s="180">
        <v>404</v>
      </c>
      <c r="D23" s="182">
        <f t="shared" si="0"/>
        <v>0</v>
      </c>
      <c r="E23" s="68">
        <f>'D-C'!$H$15</f>
        <v>28538</v>
      </c>
      <c r="F23" s="181">
        <f t="shared" si="1"/>
        <v>0</v>
      </c>
      <c r="G23" s="1"/>
      <c r="L23" s="131"/>
      <c r="M23" s="131"/>
    </row>
    <row r="24" spans="1:13" ht="25.5">
      <c r="A24" s="93" t="s">
        <v>192</v>
      </c>
      <c r="B24" s="182"/>
      <c r="C24" s="180">
        <v>404</v>
      </c>
      <c r="D24" s="182">
        <f t="shared" si="0"/>
        <v>0</v>
      </c>
      <c r="E24" s="68">
        <f>'D-C'!$H$15</f>
        <v>28538</v>
      </c>
      <c r="F24" s="181">
        <f t="shared" si="1"/>
        <v>0</v>
      </c>
      <c r="G24" s="1"/>
      <c r="L24" s="131"/>
      <c r="M24" s="131"/>
    </row>
    <row r="25" spans="1:13" ht="38.25">
      <c r="A25" s="93" t="s">
        <v>193</v>
      </c>
      <c r="B25" s="182"/>
      <c r="C25" s="180">
        <v>404</v>
      </c>
      <c r="D25" s="182">
        <f t="shared" si="0"/>
        <v>0</v>
      </c>
      <c r="E25" s="68">
        <f>'D-C'!$H$15</f>
        <v>28538</v>
      </c>
      <c r="F25" s="181">
        <f t="shared" si="1"/>
        <v>0</v>
      </c>
      <c r="G25" s="1"/>
      <c r="L25" s="131"/>
      <c r="M25" s="131"/>
    </row>
    <row r="26" spans="1:6" ht="14.25">
      <c r="A26" s="93" t="s">
        <v>194</v>
      </c>
      <c r="B26" s="182"/>
      <c r="C26" s="180">
        <v>404</v>
      </c>
      <c r="D26" s="182">
        <f t="shared" si="0"/>
        <v>0</v>
      </c>
      <c r="E26" s="68">
        <f>'D-C'!$H$15</f>
        <v>28538</v>
      </c>
      <c r="F26" s="181">
        <f t="shared" si="1"/>
        <v>0</v>
      </c>
    </row>
    <row r="27" spans="1:6" ht="12.75">
      <c r="A27" s="44"/>
      <c r="B27" s="177"/>
      <c r="C27" s="178"/>
      <c r="D27" s="179"/>
      <c r="E27" s="55"/>
      <c r="F27" s="55"/>
    </row>
    <row r="28" spans="1:9" ht="12.75">
      <c r="A28" s="264" t="str">
        <f>'D-C'!A18:I18</f>
        <v>FAIXA 02 - DE 14.301 A 21.500</v>
      </c>
      <c r="B28" s="284"/>
      <c r="C28" s="284"/>
      <c r="D28" s="284"/>
      <c r="E28" s="284"/>
      <c r="F28" s="265"/>
      <c r="G28" s="193"/>
      <c r="H28" s="193"/>
      <c r="I28" s="193"/>
    </row>
    <row r="29" spans="1:6" ht="51">
      <c r="A29" s="139" t="s">
        <v>27</v>
      </c>
      <c r="B29" s="139" t="s">
        <v>184</v>
      </c>
      <c r="C29" s="139" t="s">
        <v>158</v>
      </c>
      <c r="D29" s="139" t="s">
        <v>186</v>
      </c>
      <c r="E29" s="139" t="s">
        <v>128</v>
      </c>
      <c r="F29" s="139" t="s">
        <v>187</v>
      </c>
    </row>
    <row r="30" spans="2:13" ht="12.75">
      <c r="B30" s="5" t="s">
        <v>63</v>
      </c>
      <c r="C30" s="5" t="s">
        <v>64</v>
      </c>
      <c r="D30" s="21" t="s">
        <v>185</v>
      </c>
      <c r="E30" s="5" t="s">
        <v>80</v>
      </c>
      <c r="F30" s="21" t="s">
        <v>85</v>
      </c>
      <c r="G30" s="1"/>
      <c r="L30" s="131"/>
      <c r="M30" s="131"/>
    </row>
    <row r="31" spans="1:13" ht="14.25">
      <c r="A31" s="136" t="s">
        <v>188</v>
      </c>
      <c r="B31" s="182"/>
      <c r="C31" s="180">
        <v>404</v>
      </c>
      <c r="D31" s="182">
        <f>B31/C31</f>
        <v>0</v>
      </c>
      <c r="E31" s="68">
        <f>'D-C'!$H$22</f>
        <v>21500</v>
      </c>
      <c r="F31" s="181">
        <f aca="true" t="shared" si="2" ref="F31:F37">D31/E31</f>
        <v>0</v>
      </c>
      <c r="G31" s="1"/>
      <c r="L31" s="131"/>
      <c r="M31" s="131"/>
    </row>
    <row r="32" spans="1:13" ht="28.5" customHeight="1">
      <c r="A32" s="93" t="s">
        <v>189</v>
      </c>
      <c r="B32" s="182"/>
      <c r="C32" s="180">
        <v>404</v>
      </c>
      <c r="D32" s="182">
        <f aca="true" t="shared" si="3" ref="D32:D37">B32/C32</f>
        <v>0</v>
      </c>
      <c r="E32" s="68">
        <f>'D-C'!$H$22</f>
        <v>21500</v>
      </c>
      <c r="F32" s="181">
        <f t="shared" si="2"/>
        <v>0</v>
      </c>
      <c r="G32" s="1"/>
      <c r="L32" s="131"/>
      <c r="M32" s="131"/>
    </row>
    <row r="33" spans="1:13" ht="27" customHeight="1">
      <c r="A33" s="93" t="s">
        <v>190</v>
      </c>
      <c r="B33" s="182"/>
      <c r="C33" s="180">
        <v>404</v>
      </c>
      <c r="D33" s="182">
        <f t="shared" si="3"/>
        <v>0</v>
      </c>
      <c r="E33" s="68">
        <f>'D-C'!$H$22</f>
        <v>21500</v>
      </c>
      <c r="F33" s="181">
        <f t="shared" si="2"/>
        <v>0</v>
      </c>
      <c r="G33" s="1"/>
      <c r="L33" s="131"/>
      <c r="M33" s="131"/>
    </row>
    <row r="34" spans="1:6" ht="38.25">
      <c r="A34" s="93" t="s">
        <v>191</v>
      </c>
      <c r="B34" s="182"/>
      <c r="C34" s="180">
        <v>404</v>
      </c>
      <c r="D34" s="182">
        <f t="shared" si="3"/>
        <v>0</v>
      </c>
      <c r="E34" s="68">
        <f>'D-C'!$H$22</f>
        <v>21500</v>
      </c>
      <c r="F34" s="181">
        <f t="shared" si="2"/>
        <v>0</v>
      </c>
    </row>
    <row r="35" spans="1:6" ht="25.5">
      <c r="A35" s="93" t="s">
        <v>192</v>
      </c>
      <c r="B35" s="182"/>
      <c r="C35" s="180">
        <v>404</v>
      </c>
      <c r="D35" s="182">
        <f t="shared" si="3"/>
        <v>0</v>
      </c>
      <c r="E35" s="68">
        <f>'D-C'!$H$22</f>
        <v>21500</v>
      </c>
      <c r="F35" s="181">
        <f t="shared" si="2"/>
        <v>0</v>
      </c>
    </row>
    <row r="36" spans="1:6" ht="24" customHeight="1">
      <c r="A36" s="93" t="s">
        <v>193</v>
      </c>
      <c r="B36" s="182"/>
      <c r="C36" s="180">
        <v>404</v>
      </c>
      <c r="D36" s="182">
        <f t="shared" si="3"/>
        <v>0</v>
      </c>
      <c r="E36" s="68">
        <f>'D-C'!$H$22</f>
        <v>21500</v>
      </c>
      <c r="F36" s="181">
        <f t="shared" si="2"/>
        <v>0</v>
      </c>
    </row>
    <row r="37" spans="1:13" ht="14.25">
      <c r="A37" s="93" t="s">
        <v>194</v>
      </c>
      <c r="B37" s="182"/>
      <c r="C37" s="180">
        <v>404</v>
      </c>
      <c r="D37" s="182">
        <f t="shared" si="3"/>
        <v>0</v>
      </c>
      <c r="E37" s="68">
        <f>'D-C'!$H$22</f>
        <v>21500</v>
      </c>
      <c r="F37" s="181">
        <f t="shared" si="2"/>
        <v>0</v>
      </c>
      <c r="G37" s="1"/>
      <c r="L37" s="131"/>
      <c r="M37" s="131"/>
    </row>
    <row r="38" spans="1:13" ht="12.75">
      <c r="A38" s="44"/>
      <c r="B38" s="177"/>
      <c r="C38" s="178"/>
      <c r="D38" s="179"/>
      <c r="E38" s="55"/>
      <c r="F38" s="55"/>
      <c r="G38" s="1"/>
      <c r="L38" s="131"/>
      <c r="M38" s="131"/>
    </row>
    <row r="39" spans="1:13" ht="12.75">
      <c r="A39" s="294" t="str">
        <f>'D-C'!A25:I25</f>
        <v>FAIXA 03 - DE 7.201 A 14.300</v>
      </c>
      <c r="B39" s="295"/>
      <c r="C39" s="295"/>
      <c r="D39" s="295"/>
      <c r="E39" s="295"/>
      <c r="F39" s="296"/>
      <c r="G39" s="193"/>
      <c r="H39" s="193"/>
      <c r="I39" s="193"/>
      <c r="L39" s="131"/>
      <c r="M39" s="131"/>
    </row>
    <row r="40" spans="1:13" ht="52.5" customHeight="1">
      <c r="A40" s="139" t="s">
        <v>27</v>
      </c>
      <c r="B40" s="139" t="s">
        <v>184</v>
      </c>
      <c r="C40" s="139" t="s">
        <v>158</v>
      </c>
      <c r="D40" s="139" t="s">
        <v>186</v>
      </c>
      <c r="E40" s="139" t="s">
        <v>128</v>
      </c>
      <c r="F40" s="139" t="s">
        <v>187</v>
      </c>
      <c r="G40" s="1"/>
      <c r="L40" s="131"/>
      <c r="M40" s="131"/>
    </row>
    <row r="41" spans="2:6" ht="19.5" customHeight="1">
      <c r="B41" s="5" t="s">
        <v>63</v>
      </c>
      <c r="C41" s="5" t="s">
        <v>64</v>
      </c>
      <c r="D41" s="21" t="s">
        <v>185</v>
      </c>
      <c r="E41" s="5" t="s">
        <v>80</v>
      </c>
      <c r="F41" s="21" t="s">
        <v>85</v>
      </c>
    </row>
    <row r="42" spans="1:6" ht="14.25">
      <c r="A42" s="136" t="s">
        <v>188</v>
      </c>
      <c r="B42" s="182"/>
      <c r="C42" s="180">
        <v>404</v>
      </c>
      <c r="D42" s="182">
        <f>B42/C42</f>
        <v>0</v>
      </c>
      <c r="E42" s="68">
        <f>'D-C'!$H$29</f>
        <v>14300</v>
      </c>
      <c r="F42" s="181">
        <f aca="true" t="shared" si="4" ref="F42:F48">D42/E42</f>
        <v>0</v>
      </c>
    </row>
    <row r="43" spans="1:6" ht="25.5">
      <c r="A43" s="93" t="s">
        <v>189</v>
      </c>
      <c r="B43" s="182"/>
      <c r="C43" s="180">
        <v>404</v>
      </c>
      <c r="D43" s="182">
        <f aca="true" t="shared" si="5" ref="D43:D48">B43/C43</f>
        <v>0</v>
      </c>
      <c r="E43" s="68">
        <f>'D-C'!$H$29</f>
        <v>14300</v>
      </c>
      <c r="F43" s="181">
        <f t="shared" si="4"/>
        <v>0</v>
      </c>
    </row>
    <row r="44" spans="1:13" ht="25.5">
      <c r="A44" s="93" t="s">
        <v>190</v>
      </c>
      <c r="B44" s="182"/>
      <c r="C44" s="180">
        <v>404</v>
      </c>
      <c r="D44" s="182">
        <f t="shared" si="5"/>
        <v>0</v>
      </c>
      <c r="E44" s="68">
        <f>'D-C'!$H$29</f>
        <v>14300</v>
      </c>
      <c r="F44" s="181">
        <f t="shared" si="4"/>
        <v>0</v>
      </c>
      <c r="G44" s="1"/>
      <c r="L44" s="131"/>
      <c r="M44" s="131"/>
    </row>
    <row r="45" spans="1:13" ht="38.25">
      <c r="A45" s="93" t="s">
        <v>191</v>
      </c>
      <c r="B45" s="182"/>
      <c r="C45" s="180">
        <v>404</v>
      </c>
      <c r="D45" s="182">
        <f t="shared" si="5"/>
        <v>0</v>
      </c>
      <c r="E45" s="68">
        <f>'D-C'!$H$29</f>
        <v>14300</v>
      </c>
      <c r="F45" s="181">
        <f t="shared" si="4"/>
        <v>0</v>
      </c>
      <c r="G45" s="1"/>
      <c r="L45" s="131"/>
      <c r="M45" s="131"/>
    </row>
    <row r="46" spans="1:13" ht="28.5" customHeight="1">
      <c r="A46" s="93" t="s">
        <v>192</v>
      </c>
      <c r="B46" s="182"/>
      <c r="C46" s="180">
        <v>404</v>
      </c>
      <c r="D46" s="182">
        <f t="shared" si="5"/>
        <v>0</v>
      </c>
      <c r="E46" s="68">
        <f>'D-C'!$H$29</f>
        <v>14300</v>
      </c>
      <c r="F46" s="181">
        <f t="shared" si="4"/>
        <v>0</v>
      </c>
      <c r="G46" s="1"/>
      <c r="L46" s="131"/>
      <c r="M46" s="131"/>
    </row>
    <row r="47" spans="1:6" ht="44.25" customHeight="1">
      <c r="A47" s="93" t="s">
        <v>193</v>
      </c>
      <c r="B47" s="182"/>
      <c r="C47" s="180">
        <v>404</v>
      </c>
      <c r="D47" s="182">
        <f t="shared" si="5"/>
        <v>0</v>
      </c>
      <c r="E47" s="68">
        <f>'D-C'!$H$29</f>
        <v>14300</v>
      </c>
      <c r="F47" s="181">
        <f t="shared" si="4"/>
        <v>0</v>
      </c>
    </row>
    <row r="48" spans="1:6" ht="14.25">
      <c r="A48" s="93" t="s">
        <v>194</v>
      </c>
      <c r="B48" s="182"/>
      <c r="C48" s="180">
        <v>404</v>
      </c>
      <c r="D48" s="182">
        <f t="shared" si="5"/>
        <v>0</v>
      </c>
      <c r="E48" s="68">
        <f>'D-C'!$H$29</f>
        <v>14300</v>
      </c>
      <c r="F48" s="181">
        <f t="shared" si="4"/>
        <v>0</v>
      </c>
    </row>
    <row r="49" spans="1:6" ht="12.75">
      <c r="A49" s="44"/>
      <c r="B49" s="177"/>
      <c r="C49" s="178"/>
      <c r="D49" s="179"/>
      <c r="E49" s="55"/>
      <c r="F49" s="55"/>
    </row>
    <row r="50" spans="1:9" ht="12.75">
      <c r="A50" s="291" t="str">
        <f>'D-C'!A32:I32</f>
        <v>FAIXA 04 - DE 3.001 A 7.200</v>
      </c>
      <c r="B50" s="292"/>
      <c r="C50" s="292"/>
      <c r="D50" s="292"/>
      <c r="E50" s="292"/>
      <c r="F50" s="293"/>
      <c r="G50" s="193"/>
      <c r="H50" s="193"/>
      <c r="I50" s="193"/>
    </row>
    <row r="51" spans="1:6" ht="51">
      <c r="A51" s="139" t="s">
        <v>27</v>
      </c>
      <c r="B51" s="139" t="s">
        <v>184</v>
      </c>
      <c r="C51" s="139" t="s">
        <v>158</v>
      </c>
      <c r="D51" s="139" t="s">
        <v>186</v>
      </c>
      <c r="E51" s="139" t="s">
        <v>128</v>
      </c>
      <c r="F51" s="139" t="s">
        <v>187</v>
      </c>
    </row>
    <row r="52" spans="2:6" ht="12.75">
      <c r="B52" s="5" t="s">
        <v>63</v>
      </c>
      <c r="C52" s="5" t="s">
        <v>64</v>
      </c>
      <c r="D52" s="21" t="s">
        <v>185</v>
      </c>
      <c r="E52" s="5" t="s">
        <v>80</v>
      </c>
      <c r="F52" s="21" t="s">
        <v>85</v>
      </c>
    </row>
    <row r="53" spans="1:6" ht="14.25">
      <c r="A53" s="136" t="s">
        <v>188</v>
      </c>
      <c r="B53" s="182"/>
      <c r="C53" s="180">
        <v>404</v>
      </c>
      <c r="D53" s="182">
        <f>B53/C53</f>
        <v>0</v>
      </c>
      <c r="E53" s="68">
        <f>'D-C'!$H$36</f>
        <v>7200</v>
      </c>
      <c r="F53" s="181">
        <f aca="true" t="shared" si="6" ref="F53:F59">D53/E53</f>
        <v>0</v>
      </c>
    </row>
    <row r="54" spans="1:6" ht="25.5">
      <c r="A54" s="93" t="s">
        <v>189</v>
      </c>
      <c r="B54" s="182"/>
      <c r="C54" s="180">
        <v>404</v>
      </c>
      <c r="D54" s="182">
        <f aca="true" t="shared" si="7" ref="D54:D59">B54/C54</f>
        <v>0</v>
      </c>
      <c r="E54" s="68">
        <f>'D-C'!$H$36</f>
        <v>7200</v>
      </c>
      <c r="F54" s="181">
        <f t="shared" si="6"/>
        <v>0</v>
      </c>
    </row>
    <row r="55" spans="1:6" ht="25.5">
      <c r="A55" s="93" t="s">
        <v>190</v>
      </c>
      <c r="B55" s="182"/>
      <c r="C55" s="180">
        <v>404</v>
      </c>
      <c r="D55" s="182">
        <f t="shared" si="7"/>
        <v>0</v>
      </c>
      <c r="E55" s="68">
        <f>'D-C'!$H$36</f>
        <v>7200</v>
      </c>
      <c r="F55" s="181">
        <f t="shared" si="6"/>
        <v>0</v>
      </c>
    </row>
    <row r="56" spans="1:6" ht="38.25">
      <c r="A56" s="93" t="s">
        <v>191</v>
      </c>
      <c r="B56" s="182"/>
      <c r="C56" s="180">
        <v>404</v>
      </c>
      <c r="D56" s="182">
        <f t="shared" si="7"/>
        <v>0</v>
      </c>
      <c r="E56" s="68">
        <f>'D-C'!$H$36</f>
        <v>7200</v>
      </c>
      <c r="F56" s="181">
        <f t="shared" si="6"/>
        <v>0</v>
      </c>
    </row>
    <row r="57" spans="1:6" ht="25.5">
      <c r="A57" s="93" t="s">
        <v>192</v>
      </c>
      <c r="B57" s="182"/>
      <c r="C57" s="180">
        <v>404</v>
      </c>
      <c r="D57" s="182">
        <f t="shared" si="7"/>
        <v>0</v>
      </c>
      <c r="E57" s="68">
        <f>'D-C'!$H$36</f>
        <v>7200</v>
      </c>
      <c r="F57" s="181">
        <f t="shared" si="6"/>
        <v>0</v>
      </c>
    </row>
    <row r="58" spans="1:6" ht="38.25">
      <c r="A58" s="93" t="s">
        <v>193</v>
      </c>
      <c r="B58" s="182"/>
      <c r="C58" s="180">
        <v>404</v>
      </c>
      <c r="D58" s="182">
        <f t="shared" si="7"/>
        <v>0</v>
      </c>
      <c r="E58" s="68">
        <f>'D-C'!$H$36</f>
        <v>7200</v>
      </c>
      <c r="F58" s="181">
        <f t="shared" si="6"/>
        <v>0</v>
      </c>
    </row>
    <row r="59" spans="1:6" ht="14.25">
      <c r="A59" s="93" t="s">
        <v>194</v>
      </c>
      <c r="B59" s="182"/>
      <c r="C59" s="180">
        <v>404</v>
      </c>
      <c r="D59" s="182">
        <f t="shared" si="7"/>
        <v>0</v>
      </c>
      <c r="E59" s="68">
        <f>'D-C'!$H$36</f>
        <v>7200</v>
      </c>
      <c r="F59" s="181">
        <f t="shared" si="6"/>
        <v>0</v>
      </c>
    </row>
    <row r="60" spans="1:6" ht="12.75">
      <c r="A60" s="44"/>
      <c r="B60" s="177"/>
      <c r="C60" s="178"/>
      <c r="D60" s="179"/>
      <c r="E60" s="55"/>
      <c r="F60" s="55"/>
    </row>
    <row r="61" spans="1:6" ht="12.75">
      <c r="A61" s="285" t="str">
        <f>'D-C'!A39:I39</f>
        <v>FAIXA 05 - DE 1 A 3.000</v>
      </c>
      <c r="B61" s="286"/>
      <c r="C61" s="286"/>
      <c r="D61" s="286"/>
      <c r="E61" s="286"/>
      <c r="F61" s="287"/>
    </row>
    <row r="62" spans="1:6" ht="51">
      <c r="A62" s="139" t="s">
        <v>27</v>
      </c>
      <c r="B62" s="139" t="s">
        <v>184</v>
      </c>
      <c r="C62" s="139" t="s">
        <v>158</v>
      </c>
      <c r="D62" s="139" t="s">
        <v>186</v>
      </c>
      <c r="E62" s="139" t="s">
        <v>128</v>
      </c>
      <c r="F62" s="139" t="s">
        <v>187</v>
      </c>
    </row>
    <row r="63" spans="2:6" ht="12.75">
      <c r="B63" s="5" t="s">
        <v>63</v>
      </c>
      <c r="C63" s="5" t="s">
        <v>64</v>
      </c>
      <c r="D63" s="21" t="s">
        <v>185</v>
      </c>
      <c r="E63" s="5" t="s">
        <v>80</v>
      </c>
      <c r="F63" s="21" t="s">
        <v>85</v>
      </c>
    </row>
    <row r="64" spans="1:6" ht="14.25">
      <c r="A64" s="136" t="s">
        <v>188</v>
      </c>
      <c r="B64" s="182"/>
      <c r="C64" s="180">
        <v>404</v>
      </c>
      <c r="D64" s="182">
        <f>B64/C64</f>
        <v>0</v>
      </c>
      <c r="E64" s="68">
        <f>'D-C'!$H$43</f>
        <v>3000</v>
      </c>
      <c r="F64" s="181">
        <f aca="true" t="shared" si="8" ref="F64:F70">D64/E64</f>
        <v>0</v>
      </c>
    </row>
    <row r="65" spans="1:6" ht="25.5">
      <c r="A65" s="93" t="s">
        <v>189</v>
      </c>
      <c r="B65" s="182"/>
      <c r="C65" s="180">
        <v>404</v>
      </c>
      <c r="D65" s="182">
        <f aca="true" t="shared" si="9" ref="D65:D70">B65/C65</f>
        <v>0</v>
      </c>
      <c r="E65" s="68">
        <f>'D-C'!$H$43</f>
        <v>3000</v>
      </c>
      <c r="F65" s="181">
        <f t="shared" si="8"/>
        <v>0</v>
      </c>
    </row>
    <row r="66" spans="1:6" ht="25.5">
      <c r="A66" s="93" t="s">
        <v>190</v>
      </c>
      <c r="B66" s="182"/>
      <c r="C66" s="180">
        <v>404</v>
      </c>
      <c r="D66" s="182">
        <f t="shared" si="9"/>
        <v>0</v>
      </c>
      <c r="E66" s="68">
        <f>'D-C'!$H$43</f>
        <v>3000</v>
      </c>
      <c r="F66" s="181">
        <f t="shared" si="8"/>
        <v>0</v>
      </c>
    </row>
    <row r="67" spans="1:6" ht="38.25">
      <c r="A67" s="93" t="s">
        <v>191</v>
      </c>
      <c r="B67" s="182"/>
      <c r="C67" s="180">
        <v>404</v>
      </c>
      <c r="D67" s="182">
        <f t="shared" si="9"/>
        <v>0</v>
      </c>
      <c r="E67" s="68">
        <f>'D-C'!$H$43</f>
        <v>3000</v>
      </c>
      <c r="F67" s="181">
        <f t="shared" si="8"/>
        <v>0</v>
      </c>
    </row>
    <row r="68" spans="1:6" ht="25.5">
      <c r="A68" s="93" t="s">
        <v>192</v>
      </c>
      <c r="B68" s="182"/>
      <c r="C68" s="180">
        <v>404</v>
      </c>
      <c r="D68" s="182">
        <f t="shared" si="9"/>
        <v>0</v>
      </c>
      <c r="E68" s="68">
        <f>'D-C'!$H$43</f>
        <v>3000</v>
      </c>
      <c r="F68" s="181">
        <f t="shared" si="8"/>
        <v>0</v>
      </c>
    </row>
    <row r="69" spans="1:6" ht="38.25">
      <c r="A69" s="93" t="s">
        <v>193</v>
      </c>
      <c r="B69" s="182"/>
      <c r="C69" s="180">
        <v>404</v>
      </c>
      <c r="D69" s="182">
        <f t="shared" si="9"/>
        <v>0</v>
      </c>
      <c r="E69" s="68">
        <f>'D-C'!$H$43</f>
        <v>3000</v>
      </c>
      <c r="F69" s="181">
        <f t="shared" si="8"/>
        <v>0</v>
      </c>
    </row>
    <row r="70" spans="1:6" ht="14.25">
      <c r="A70" s="93" t="s">
        <v>194</v>
      </c>
      <c r="B70" s="182"/>
      <c r="C70" s="180">
        <v>404</v>
      </c>
      <c r="D70" s="182">
        <f t="shared" si="9"/>
        <v>0</v>
      </c>
      <c r="E70" s="68">
        <f>'D-C'!$H$43</f>
        <v>3000</v>
      </c>
      <c r="F70" s="181">
        <f t="shared" si="8"/>
        <v>0</v>
      </c>
    </row>
  </sheetData>
  <sheetProtection/>
  <mergeCells count="13">
    <mergeCell ref="A39:F39"/>
    <mergeCell ref="A28:F28"/>
    <mergeCell ref="A17:F17"/>
    <mergeCell ref="A61:F61"/>
    <mergeCell ref="A5:F5"/>
    <mergeCell ref="A8:F8"/>
    <mergeCell ref="A15:F15"/>
    <mergeCell ref="A1:F1"/>
    <mergeCell ref="A2:F2"/>
    <mergeCell ref="A3:F3"/>
    <mergeCell ref="A7:E7"/>
    <mergeCell ref="A6:E6"/>
    <mergeCell ref="A50:F5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I150"/>
  <sheetViews>
    <sheetView showGridLines="0" view="pageBreakPreview" zoomScaleNormal="85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00390625" style="25" customWidth="1"/>
    <col min="8" max="8" width="5.7109375" style="25" hidden="1" customWidth="1"/>
    <col min="9" max="9" width="9.140625" style="25" hidden="1" customWidth="1"/>
    <col min="10" max="16384" width="9.140625" style="25" customWidth="1"/>
  </cols>
  <sheetData>
    <row r="1" spans="1:7" ht="23.25" customHeight="1">
      <c r="A1" s="229" t="str">
        <f>'D - sem insalubridade'!A1</f>
        <v>ANEXO XIV-M - PLANILHA DE FORMAÇÃO DE CUSTO</v>
      </c>
      <c r="B1" s="229"/>
      <c r="C1" s="229"/>
      <c r="D1" s="229"/>
      <c r="E1" s="229"/>
      <c r="F1" s="229"/>
      <c r="G1" s="229"/>
    </row>
    <row r="2" spans="1:7" ht="12.75">
      <c r="A2" s="229" t="str">
        <f>'D - sem insalubridade'!A2:B2</f>
        <v>LOTE 05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109</v>
      </c>
      <c r="B3" s="229"/>
      <c r="C3" s="229"/>
      <c r="D3" s="229"/>
      <c r="E3" s="229"/>
      <c r="F3" s="229"/>
      <c r="G3" s="229"/>
    </row>
    <row r="4" spans="1:7" ht="12.75">
      <c r="A4" s="60"/>
      <c r="B4" s="60"/>
      <c r="C4" s="60"/>
      <c r="D4" s="60"/>
      <c r="E4" s="60"/>
      <c r="F4" s="60"/>
      <c r="G4" s="60"/>
    </row>
    <row r="5" spans="1:7" ht="12.75">
      <c r="A5" s="313" t="s">
        <v>89</v>
      </c>
      <c r="B5" s="313"/>
      <c r="C5" s="313"/>
      <c r="D5" s="313"/>
      <c r="E5" s="313"/>
      <c r="F5" s="313"/>
      <c r="G5" s="313"/>
    </row>
    <row r="7" spans="1:7" ht="12.75">
      <c r="A7" s="313" t="s">
        <v>76</v>
      </c>
      <c r="B7" s="313"/>
      <c r="C7" s="313"/>
      <c r="D7" s="313"/>
      <c r="E7" s="313"/>
      <c r="F7" s="313"/>
      <c r="G7" s="313"/>
    </row>
    <row r="8" spans="1:7" ht="12.75">
      <c r="A8" s="113"/>
      <c r="B8" s="113"/>
      <c r="C8" s="113"/>
      <c r="D8" s="113"/>
      <c r="E8" s="113"/>
      <c r="F8" s="113"/>
      <c r="G8" s="113"/>
    </row>
    <row r="9" ht="8.25" customHeight="1"/>
    <row r="10" spans="1:9" ht="12.75">
      <c r="A10" s="301" t="str">
        <f>'D-C'!A11:I11</f>
        <v>FAIXA 01 - DE 21.501 A 28.538</v>
      </c>
      <c r="B10" s="301"/>
      <c r="C10" s="301"/>
      <c r="D10" s="301"/>
      <c r="E10" s="301"/>
      <c r="F10" s="301"/>
      <c r="G10" s="217"/>
      <c r="H10" s="216"/>
      <c r="I10" s="193"/>
    </row>
    <row r="11" spans="1:7" ht="12.75">
      <c r="A11" s="255" t="s">
        <v>27</v>
      </c>
      <c r="B11" s="305" t="s">
        <v>196</v>
      </c>
      <c r="C11" s="256" t="s">
        <v>195</v>
      </c>
      <c r="D11" s="311" t="s">
        <v>73</v>
      </c>
      <c r="E11" s="312"/>
      <c r="F11" s="256" t="s">
        <v>200</v>
      </c>
      <c r="G11" s="45"/>
    </row>
    <row r="12" spans="1:6" s="98" customFormat="1" ht="39.75" customHeight="1">
      <c r="A12" s="255"/>
      <c r="B12" s="306"/>
      <c r="C12" s="256"/>
      <c r="D12" s="122" t="s">
        <v>50</v>
      </c>
      <c r="E12" s="122" t="s">
        <v>65</v>
      </c>
      <c r="F12" s="256"/>
    </row>
    <row r="13" spans="1:6" s="98" customFormat="1" ht="12.75">
      <c r="A13" s="255"/>
      <c r="B13" s="138" t="s">
        <v>63</v>
      </c>
      <c r="C13" s="138" t="s">
        <v>64</v>
      </c>
      <c r="D13" s="138" t="s">
        <v>90</v>
      </c>
      <c r="E13" s="122" t="s">
        <v>80</v>
      </c>
      <c r="F13" s="122" t="s">
        <v>197</v>
      </c>
    </row>
    <row r="14" spans="1:6" ht="12.75">
      <c r="A14" s="175" t="s">
        <v>178</v>
      </c>
      <c r="B14" s="176">
        <f>'D-H'!$B$11</f>
        <v>0</v>
      </c>
      <c r="C14" s="184">
        <f>SUM('D-H'!$F$20:$F$26)</f>
        <v>0</v>
      </c>
      <c r="D14" s="185"/>
      <c r="E14" s="185">
        <f>'D-G'!$G$14</f>
        <v>0</v>
      </c>
      <c r="F14" s="105">
        <f>SUM(B14:E14)</f>
        <v>0</v>
      </c>
    </row>
    <row r="15" spans="1:6" ht="12.75">
      <c r="A15" s="175" t="s">
        <v>179</v>
      </c>
      <c r="B15" s="176">
        <f>'D-H'!$B$12</f>
        <v>0</v>
      </c>
      <c r="C15" s="184">
        <f>SUM('D-H'!$F$20:$F$26)</f>
        <v>0</v>
      </c>
      <c r="D15" s="185"/>
      <c r="E15" s="185">
        <f>'D-G'!$G$14</f>
        <v>0</v>
      </c>
      <c r="F15" s="105">
        <f>SUM(B15:E15)</f>
        <v>0</v>
      </c>
    </row>
    <row r="16" spans="1:6" ht="12.75">
      <c r="A16" s="175" t="s">
        <v>180</v>
      </c>
      <c r="B16" s="176">
        <f>'D-H'!$B$13</f>
        <v>0</v>
      </c>
      <c r="C16" s="184">
        <f>SUM('D-H'!$F$20:$F$26)</f>
        <v>0</v>
      </c>
      <c r="D16" s="185"/>
      <c r="E16" s="185">
        <f>'D-G'!$G$14</f>
        <v>0</v>
      </c>
      <c r="F16" s="105">
        <f>SUM(B16:E16)</f>
        <v>0</v>
      </c>
    </row>
    <row r="17" spans="1:6" ht="12.75">
      <c r="A17" s="175" t="s">
        <v>181</v>
      </c>
      <c r="B17" s="176">
        <f>'D-H'!$B$14</f>
        <v>0</v>
      </c>
      <c r="C17" s="184">
        <f>SUM('D-H'!$F$20:$F$26)</f>
        <v>0</v>
      </c>
      <c r="D17" s="185"/>
      <c r="E17" s="185">
        <f>'D-G'!$G$14</f>
        <v>0</v>
      </c>
      <c r="F17" s="105">
        <f>SUM(B17:E17)</f>
        <v>0</v>
      </c>
    </row>
    <row r="18" ht="12.75">
      <c r="G18" s="107"/>
    </row>
    <row r="19" spans="1:9" ht="12.75">
      <c r="A19" s="273" t="str">
        <f>'D-C'!A18:I18</f>
        <v>FAIXA 02 - DE 14.301 A 21.500</v>
      </c>
      <c r="B19" s="273"/>
      <c r="C19" s="273"/>
      <c r="D19" s="273"/>
      <c r="E19" s="273"/>
      <c r="F19" s="273"/>
      <c r="G19" s="217"/>
      <c r="H19" s="216"/>
      <c r="I19" s="193"/>
    </row>
    <row r="20" spans="1:7" ht="12.75" customHeight="1">
      <c r="A20" s="255" t="s">
        <v>27</v>
      </c>
      <c r="B20" s="305" t="s">
        <v>196</v>
      </c>
      <c r="C20" s="256" t="s">
        <v>195</v>
      </c>
      <c r="D20" s="311" t="s">
        <v>73</v>
      </c>
      <c r="E20" s="312"/>
      <c r="F20" s="256" t="s">
        <v>200</v>
      </c>
      <c r="G20" s="45"/>
    </row>
    <row r="21" spans="1:6" s="98" customFormat="1" ht="39" customHeight="1">
      <c r="A21" s="255"/>
      <c r="B21" s="306"/>
      <c r="C21" s="256"/>
      <c r="D21" s="138" t="s">
        <v>50</v>
      </c>
      <c r="E21" s="138" t="s">
        <v>65</v>
      </c>
      <c r="F21" s="256"/>
    </row>
    <row r="22" spans="1:6" s="98" customFormat="1" ht="12.75">
      <c r="A22" s="255"/>
      <c r="B22" s="138" t="s">
        <v>63</v>
      </c>
      <c r="C22" s="138" t="s">
        <v>64</v>
      </c>
      <c r="D22" s="138" t="s">
        <v>90</v>
      </c>
      <c r="E22" s="138" t="s">
        <v>80</v>
      </c>
      <c r="F22" s="138" t="s">
        <v>197</v>
      </c>
    </row>
    <row r="23" spans="1:6" ht="12.75">
      <c r="A23" s="175" t="s">
        <v>178</v>
      </c>
      <c r="B23" s="176">
        <f>'D-H'!$B$11</f>
        <v>0</v>
      </c>
      <c r="C23" s="184">
        <f>SUM('D-H'!$F$31:$F$37)</f>
        <v>0</v>
      </c>
      <c r="D23" s="185"/>
      <c r="E23" s="185">
        <f>'D-G'!$G$19</f>
        <v>0</v>
      </c>
      <c r="F23" s="105">
        <f>SUM(B23:E23)</f>
        <v>0</v>
      </c>
    </row>
    <row r="24" spans="1:6" ht="12.75">
      <c r="A24" s="175" t="s">
        <v>179</v>
      </c>
      <c r="B24" s="176">
        <f>'D-H'!$B$12</f>
        <v>0</v>
      </c>
      <c r="C24" s="184">
        <f>SUM('D-H'!$F$31:$F$37)</f>
        <v>0</v>
      </c>
      <c r="D24" s="185"/>
      <c r="E24" s="185">
        <f>'D-G'!$G$19</f>
        <v>0</v>
      </c>
      <c r="F24" s="105">
        <f>SUM(B24:E24)</f>
        <v>0</v>
      </c>
    </row>
    <row r="25" spans="1:6" ht="12.75">
      <c r="A25" s="175" t="s">
        <v>180</v>
      </c>
      <c r="B25" s="176">
        <f>'D-H'!$B$13</f>
        <v>0</v>
      </c>
      <c r="C25" s="184">
        <f>SUM('D-H'!$F$31:$F$37)</f>
        <v>0</v>
      </c>
      <c r="D25" s="185"/>
      <c r="E25" s="185">
        <f>'D-G'!$G$19</f>
        <v>0</v>
      </c>
      <c r="F25" s="105">
        <f>SUM(B25:E25)</f>
        <v>0</v>
      </c>
    </row>
    <row r="26" spans="1:6" ht="12.75">
      <c r="A26" s="175" t="s">
        <v>181</v>
      </c>
      <c r="B26" s="176">
        <f>'D-H'!$B$14</f>
        <v>0</v>
      </c>
      <c r="C26" s="184">
        <f>SUM('D-H'!$F$31:$F$37)</f>
        <v>0</v>
      </c>
      <c r="D26" s="185"/>
      <c r="E26" s="185">
        <f>'D-G'!$G$19</f>
        <v>0</v>
      </c>
      <c r="F26" s="105">
        <f>SUM(B26:E26)</f>
        <v>0</v>
      </c>
    </row>
    <row r="28" spans="1:9" s="136" customFormat="1" ht="12.75" customHeight="1">
      <c r="A28" s="300" t="str">
        <f>'D-C'!A25:I25</f>
        <v>FAIXA 03 - DE 7.201 A 14.300</v>
      </c>
      <c r="B28" s="300"/>
      <c r="C28" s="300"/>
      <c r="D28" s="300"/>
      <c r="E28" s="300"/>
      <c r="F28" s="300"/>
      <c r="G28" s="217"/>
      <c r="H28" s="216"/>
      <c r="I28" s="193"/>
    </row>
    <row r="29" spans="1:6" ht="12.75" customHeight="1">
      <c r="A29" s="255" t="s">
        <v>27</v>
      </c>
      <c r="B29" s="305" t="s">
        <v>196</v>
      </c>
      <c r="C29" s="256" t="s">
        <v>195</v>
      </c>
      <c r="D29" s="311" t="s">
        <v>73</v>
      </c>
      <c r="E29" s="312"/>
      <c r="F29" s="256" t="s">
        <v>200</v>
      </c>
    </row>
    <row r="30" spans="1:7" ht="12.75">
      <c r="A30" s="255"/>
      <c r="B30" s="306"/>
      <c r="C30" s="256"/>
      <c r="D30" s="138" t="s">
        <v>50</v>
      </c>
      <c r="E30" s="138" t="s">
        <v>65</v>
      </c>
      <c r="F30" s="256"/>
      <c r="G30" s="107"/>
    </row>
    <row r="31" spans="1:7" ht="12.75" customHeight="1">
      <c r="A31" s="255"/>
      <c r="B31" s="138" t="s">
        <v>63</v>
      </c>
      <c r="C31" s="138" t="s">
        <v>64</v>
      </c>
      <c r="D31" s="138" t="s">
        <v>90</v>
      </c>
      <c r="E31" s="138" t="s">
        <v>80</v>
      </c>
      <c r="F31" s="138" t="s">
        <v>197</v>
      </c>
      <c r="G31" s="45"/>
    </row>
    <row r="32" spans="1:6" s="98" customFormat="1" ht="12.75">
      <c r="A32" s="175" t="s">
        <v>178</v>
      </c>
      <c r="B32" s="176">
        <f>'D-H'!$B$11</f>
        <v>0</v>
      </c>
      <c r="C32" s="184">
        <f>SUM('D-H'!$F$42:$F$48)</f>
        <v>0</v>
      </c>
      <c r="D32" s="185"/>
      <c r="E32" s="185">
        <f>'D-G'!$G$24</f>
        <v>0</v>
      </c>
      <c r="F32" s="105">
        <f>SUM(B32:E32)</f>
        <v>0</v>
      </c>
    </row>
    <row r="33" spans="1:6" s="98" customFormat="1" ht="12.75">
      <c r="A33" s="175" t="s">
        <v>179</v>
      </c>
      <c r="B33" s="176">
        <f>'D-H'!$B$12</f>
        <v>0</v>
      </c>
      <c r="C33" s="184">
        <f>SUM('D-H'!$F$42:$F$48)</f>
        <v>0</v>
      </c>
      <c r="D33" s="185"/>
      <c r="E33" s="185">
        <f>'D-G'!$G$24</f>
        <v>0</v>
      </c>
      <c r="F33" s="105">
        <f>SUM(B33:E33)</f>
        <v>0</v>
      </c>
    </row>
    <row r="34" spans="1:6" ht="12.75">
      <c r="A34" s="175" t="s">
        <v>180</v>
      </c>
      <c r="B34" s="176">
        <f>'D-H'!$B$13</f>
        <v>0</v>
      </c>
      <c r="C34" s="184">
        <f>SUM('D-H'!$F$42:$F$48)</f>
        <v>0</v>
      </c>
      <c r="D34" s="185"/>
      <c r="E34" s="185">
        <f>'D-G'!$G$24</f>
        <v>0</v>
      </c>
      <c r="F34" s="105">
        <f>SUM(B34:E34)</f>
        <v>0</v>
      </c>
    </row>
    <row r="35" spans="1:6" ht="12.75">
      <c r="A35" s="175" t="s">
        <v>181</v>
      </c>
      <c r="B35" s="176">
        <f>'D-H'!$B$14</f>
        <v>0</v>
      </c>
      <c r="C35" s="184">
        <f>SUM('D-H'!$F$42:$F$48)</f>
        <v>0</v>
      </c>
      <c r="D35" s="185"/>
      <c r="E35" s="185">
        <f>'D-G'!$G$24</f>
        <v>0</v>
      </c>
      <c r="F35" s="105">
        <f>SUM(B35:E35)</f>
        <v>0</v>
      </c>
    </row>
    <row r="37" spans="1:6" ht="12" customHeight="1">
      <c r="A37" s="302" t="str">
        <f>'D-C'!A32:I32</f>
        <v>FAIXA 04 - DE 3.001 A 7.200</v>
      </c>
      <c r="B37" s="303"/>
      <c r="C37" s="303"/>
      <c r="D37" s="303"/>
      <c r="E37" s="303"/>
      <c r="F37" s="304"/>
    </row>
    <row r="38" spans="1:6" ht="12.75" customHeight="1">
      <c r="A38" s="255" t="s">
        <v>27</v>
      </c>
      <c r="B38" s="305" t="s">
        <v>196</v>
      </c>
      <c r="C38" s="256" t="s">
        <v>195</v>
      </c>
      <c r="D38" s="311" t="s">
        <v>73</v>
      </c>
      <c r="E38" s="312"/>
      <c r="F38" s="256" t="s">
        <v>200</v>
      </c>
    </row>
    <row r="39" spans="1:6" ht="12" customHeight="1">
      <c r="A39" s="255"/>
      <c r="B39" s="306"/>
      <c r="C39" s="256"/>
      <c r="D39" s="138" t="s">
        <v>50</v>
      </c>
      <c r="E39" s="138" t="s">
        <v>65</v>
      </c>
      <c r="F39" s="256"/>
    </row>
    <row r="40" spans="1:6" ht="12.75">
      <c r="A40" s="255"/>
      <c r="B40" s="138" t="s">
        <v>63</v>
      </c>
      <c r="C40" s="138" t="s">
        <v>64</v>
      </c>
      <c r="D40" s="138" t="s">
        <v>90</v>
      </c>
      <c r="E40" s="138" t="s">
        <v>80</v>
      </c>
      <c r="F40" s="138" t="s">
        <v>197</v>
      </c>
    </row>
    <row r="41" spans="1:7" ht="12.75">
      <c r="A41" s="175" t="s">
        <v>178</v>
      </c>
      <c r="B41" s="176">
        <f>'D-H'!$B$11</f>
        <v>0</v>
      </c>
      <c r="C41" s="184">
        <f>SUM('D-H'!$F$53:$F$59)</f>
        <v>0</v>
      </c>
      <c r="D41" s="185"/>
      <c r="E41" s="185">
        <f>'D-G'!$G$29</f>
        <v>0</v>
      </c>
      <c r="F41" s="105">
        <f>SUM(B41:E41)</f>
        <v>0</v>
      </c>
      <c r="G41" s="107"/>
    </row>
    <row r="42" spans="1:7" ht="12.75" customHeight="1">
      <c r="A42" s="175" t="s">
        <v>179</v>
      </c>
      <c r="B42" s="176">
        <f>'D-H'!$B$12</f>
        <v>0</v>
      </c>
      <c r="C42" s="184">
        <f>SUM('D-H'!$F$53:$F$59)</f>
        <v>0</v>
      </c>
      <c r="D42" s="185"/>
      <c r="E42" s="185">
        <f>'D-G'!$G$29</f>
        <v>0</v>
      </c>
      <c r="F42" s="105">
        <f>SUM(B42:E42)</f>
        <v>0</v>
      </c>
      <c r="G42" s="45"/>
    </row>
    <row r="43" spans="1:6" s="98" customFormat="1" ht="12.75">
      <c r="A43" s="175" t="s">
        <v>180</v>
      </c>
      <c r="B43" s="176">
        <f>'D-H'!$B$13</f>
        <v>0</v>
      </c>
      <c r="C43" s="184">
        <f>SUM('D-H'!$F$53:$F$59)</f>
        <v>0</v>
      </c>
      <c r="D43" s="185"/>
      <c r="E43" s="185">
        <f>'D-G'!$G$29</f>
        <v>0</v>
      </c>
      <c r="F43" s="105">
        <f>SUM(B43:E43)</f>
        <v>0</v>
      </c>
    </row>
    <row r="44" spans="1:6" s="98" customFormat="1" ht="12.75">
      <c r="A44" s="175" t="s">
        <v>181</v>
      </c>
      <c r="B44" s="176">
        <f>'D-H'!$B$14</f>
        <v>0</v>
      </c>
      <c r="C44" s="184">
        <f>SUM('D-H'!$F$53:$F$59)</f>
        <v>0</v>
      </c>
      <c r="D44" s="185"/>
      <c r="E44" s="185">
        <f>'D-G'!$G$29</f>
        <v>0</v>
      </c>
      <c r="F44" s="105">
        <f>SUM(B44:E44)</f>
        <v>0</v>
      </c>
    </row>
    <row r="45" spans="1:6" s="98" customFormat="1" ht="12.75">
      <c r="A45" s="25"/>
      <c r="B45" s="25"/>
      <c r="C45" s="25"/>
      <c r="D45" s="25"/>
      <c r="E45" s="25"/>
      <c r="F45" s="25"/>
    </row>
    <row r="46" spans="1:6" s="98" customFormat="1" ht="12.75">
      <c r="A46" s="285" t="str">
        <f>'D-C'!A39:I39</f>
        <v>FAIXA 05 - DE 1 A 3.000</v>
      </c>
      <c r="B46" s="286"/>
      <c r="C46" s="286"/>
      <c r="D46" s="286"/>
      <c r="E46" s="286"/>
      <c r="F46" s="287"/>
    </row>
    <row r="47" spans="1:6" s="98" customFormat="1" ht="12.75" customHeight="1">
      <c r="A47" s="255" t="s">
        <v>27</v>
      </c>
      <c r="B47" s="305" t="s">
        <v>196</v>
      </c>
      <c r="C47" s="256" t="s">
        <v>195</v>
      </c>
      <c r="D47" s="311" t="s">
        <v>73</v>
      </c>
      <c r="E47" s="312"/>
      <c r="F47" s="256" t="s">
        <v>200</v>
      </c>
    </row>
    <row r="48" spans="1:6" s="98" customFormat="1" ht="12.75">
      <c r="A48" s="255"/>
      <c r="B48" s="306"/>
      <c r="C48" s="256"/>
      <c r="D48" s="138" t="s">
        <v>50</v>
      </c>
      <c r="E48" s="138" t="s">
        <v>65</v>
      </c>
      <c r="F48" s="256"/>
    </row>
    <row r="49" spans="1:6" s="98" customFormat="1" ht="12.75">
      <c r="A49" s="255"/>
      <c r="B49" s="138" t="s">
        <v>63</v>
      </c>
      <c r="C49" s="138" t="s">
        <v>64</v>
      </c>
      <c r="D49" s="138" t="s">
        <v>90</v>
      </c>
      <c r="E49" s="138" t="s">
        <v>80</v>
      </c>
      <c r="F49" s="138" t="s">
        <v>197</v>
      </c>
    </row>
    <row r="50" spans="1:6" s="98" customFormat="1" ht="12.75">
      <c r="A50" s="175" t="s">
        <v>178</v>
      </c>
      <c r="B50" s="176">
        <f>'D-H'!$B$11</f>
        <v>0</v>
      </c>
      <c r="C50" s="184">
        <f>SUM('D-H'!$F$64:$F$70)</f>
        <v>0</v>
      </c>
      <c r="D50" s="185"/>
      <c r="E50" s="185">
        <f>'D-G'!$G$34</f>
        <v>0</v>
      </c>
      <c r="F50" s="105">
        <f>SUM(B50:E50)</f>
        <v>0</v>
      </c>
    </row>
    <row r="51" spans="1:6" s="98" customFormat="1" ht="12.75">
      <c r="A51" s="175" t="s">
        <v>179</v>
      </c>
      <c r="B51" s="176">
        <f>'D-H'!$B$12</f>
        <v>0</v>
      </c>
      <c r="C51" s="184">
        <f>SUM('D-H'!$F$64:$F$70)</f>
        <v>0</v>
      </c>
      <c r="D51" s="185"/>
      <c r="E51" s="185">
        <f>'D-G'!$G$34</f>
        <v>0</v>
      </c>
      <c r="F51" s="105">
        <f>SUM(B51:E51)</f>
        <v>0</v>
      </c>
    </row>
    <row r="52" spans="1:6" s="98" customFormat="1" ht="12.75">
      <c r="A52" s="175" t="s">
        <v>180</v>
      </c>
      <c r="B52" s="176">
        <f>'D-H'!$B$13</f>
        <v>0</v>
      </c>
      <c r="C52" s="184">
        <f>SUM('D-H'!$F$64:$F$70)</f>
        <v>0</v>
      </c>
      <c r="D52" s="185"/>
      <c r="E52" s="185">
        <f>'D-G'!$G$34</f>
        <v>0</v>
      </c>
      <c r="F52" s="105">
        <f>SUM(B52:E52)</f>
        <v>0</v>
      </c>
    </row>
    <row r="53" spans="1:6" s="98" customFormat="1" ht="12.75">
      <c r="A53" s="175" t="s">
        <v>181</v>
      </c>
      <c r="B53" s="176">
        <f>'D-H'!$B$14</f>
        <v>0</v>
      </c>
      <c r="C53" s="184">
        <f>SUM('D-H'!$F$64:$F$70)</f>
        <v>0</v>
      </c>
      <c r="D53" s="185"/>
      <c r="E53" s="185">
        <f>'D-G'!$G$34</f>
        <v>0</v>
      </c>
      <c r="F53" s="105">
        <f>SUM(B53:E53)</f>
        <v>0</v>
      </c>
    </row>
    <row r="54" spans="1:6" s="98" customFormat="1" ht="12.75">
      <c r="A54" s="177"/>
      <c r="B54" s="178"/>
      <c r="C54" s="107"/>
      <c r="D54" s="107"/>
      <c r="E54" s="107"/>
      <c r="F54" s="110"/>
    </row>
    <row r="55" spans="1:7" ht="12.75">
      <c r="A55" s="313" t="s">
        <v>143</v>
      </c>
      <c r="B55" s="313"/>
      <c r="C55" s="313"/>
      <c r="D55" s="313"/>
      <c r="E55" s="313"/>
      <c r="F55" s="313"/>
      <c r="G55" s="313"/>
    </row>
    <row r="57" spans="1:6" ht="12.75" customHeight="1">
      <c r="A57" s="43"/>
      <c r="B57" s="305" t="s">
        <v>71</v>
      </c>
      <c r="C57" s="305" t="s">
        <v>198</v>
      </c>
      <c r="D57" s="314" t="s">
        <v>78</v>
      </c>
      <c r="E57" s="315"/>
      <c r="F57" s="316"/>
    </row>
    <row r="58" spans="1:7" s="98" customFormat="1" ht="12.75">
      <c r="A58" s="43"/>
      <c r="B58" s="306"/>
      <c r="C58" s="306"/>
      <c r="D58" s="122" t="s">
        <v>25</v>
      </c>
      <c r="E58" s="122" t="s">
        <v>26</v>
      </c>
      <c r="F58" s="122" t="s">
        <v>72</v>
      </c>
      <c r="G58" s="108"/>
    </row>
    <row r="59" spans="1:7" s="98" customFormat="1" ht="12.75">
      <c r="A59" s="43"/>
      <c r="B59" s="138" t="s">
        <v>84</v>
      </c>
      <c r="C59" s="122" t="s">
        <v>82</v>
      </c>
      <c r="D59" s="122" t="s">
        <v>83</v>
      </c>
      <c r="E59" s="122" t="s">
        <v>199</v>
      </c>
      <c r="F59" s="122" t="s">
        <v>142</v>
      </c>
      <c r="G59" s="108"/>
    </row>
    <row r="60" spans="1:7" s="98" customFormat="1" ht="12.75">
      <c r="A60" s="43"/>
      <c r="B60" s="40"/>
      <c r="C60" s="40"/>
      <c r="D60" s="40"/>
      <c r="E60" s="40"/>
      <c r="F60" s="40"/>
      <c r="G60" s="109"/>
    </row>
    <row r="61" spans="1:8" s="98" customFormat="1" ht="12.75">
      <c r="A61" s="114" t="s">
        <v>147</v>
      </c>
      <c r="B61" s="114"/>
      <c r="C61" s="41"/>
      <c r="D61" s="42"/>
      <c r="E61" s="42"/>
      <c r="F61" s="42"/>
      <c r="G61" s="42"/>
      <c r="H61" s="109"/>
    </row>
    <row r="62" spans="1:7" ht="12.75">
      <c r="A62" s="106"/>
      <c r="B62" s="106"/>
      <c r="C62" s="107"/>
      <c r="D62" s="107"/>
      <c r="E62" s="107"/>
      <c r="F62" s="107"/>
      <c r="G62" s="107"/>
    </row>
    <row r="63" spans="1:7" ht="12.75">
      <c r="A63" s="313" t="s">
        <v>144</v>
      </c>
      <c r="B63" s="313"/>
      <c r="C63" s="313"/>
      <c r="D63" s="313"/>
      <c r="E63" s="313"/>
      <c r="F63" s="313"/>
      <c r="G63" s="313"/>
    </row>
    <row r="64" ht="12" customHeight="1"/>
    <row r="65" spans="1:7" ht="12.75">
      <c r="A65" s="255" t="str">
        <f>'D-C'!A11:I11</f>
        <v>FAIXA 01 - DE 21.501 A 28.538</v>
      </c>
      <c r="B65" s="255"/>
      <c r="C65" s="255"/>
      <c r="D65" s="255"/>
      <c r="E65" s="255"/>
      <c r="F65" s="24"/>
      <c r="G65" s="24"/>
    </row>
    <row r="66" spans="1:5" s="98" customFormat="1" ht="51">
      <c r="A66" s="255" t="s">
        <v>27</v>
      </c>
      <c r="B66" s="123" t="s">
        <v>200</v>
      </c>
      <c r="C66" s="141" t="s">
        <v>198</v>
      </c>
      <c r="D66" s="123" t="s">
        <v>71</v>
      </c>
      <c r="E66" s="123" t="s">
        <v>77</v>
      </c>
    </row>
    <row r="67" spans="1:5" s="98" customFormat="1" ht="12.75">
      <c r="A67" s="255"/>
      <c r="B67" s="138" t="s">
        <v>81</v>
      </c>
      <c r="C67" s="138" t="s">
        <v>201</v>
      </c>
      <c r="D67" s="138" t="s">
        <v>202</v>
      </c>
      <c r="E67" s="138" t="s">
        <v>206</v>
      </c>
    </row>
    <row r="68" spans="1:5" ht="12.75">
      <c r="A68" s="175" t="s">
        <v>178</v>
      </c>
      <c r="B68" s="185">
        <f>F14</f>
        <v>0</v>
      </c>
      <c r="C68" s="185">
        <f>B68*$C$60</f>
        <v>0</v>
      </c>
      <c r="D68" s="185">
        <f>SUM(B68:C68)*$B$60</f>
        <v>0</v>
      </c>
      <c r="E68" s="185">
        <f>SUM(B68:D68)</f>
        <v>0</v>
      </c>
    </row>
    <row r="69" spans="1:5" ht="12.75">
      <c r="A69" s="175" t="s">
        <v>179</v>
      </c>
      <c r="B69" s="185">
        <f>F15</f>
        <v>0</v>
      </c>
      <c r="C69" s="185">
        <f>B69*$C$60</f>
        <v>0</v>
      </c>
      <c r="D69" s="185">
        <f>SUM(B69:C69)*$B$60</f>
        <v>0</v>
      </c>
      <c r="E69" s="185">
        <f>SUM(B69:D69)</f>
        <v>0</v>
      </c>
    </row>
    <row r="70" spans="1:5" ht="12.75">
      <c r="A70" s="175" t="s">
        <v>180</v>
      </c>
      <c r="B70" s="185">
        <f>F16</f>
        <v>0</v>
      </c>
      <c r="C70" s="185">
        <f>B70*$C$60</f>
        <v>0</v>
      </c>
      <c r="D70" s="185">
        <f>SUM(B70:C70)*$B$60</f>
        <v>0</v>
      </c>
      <c r="E70" s="185">
        <f>SUM(B70:D70)</f>
        <v>0</v>
      </c>
    </row>
    <row r="71" spans="1:5" ht="12.75">
      <c r="A71" s="175" t="s">
        <v>181</v>
      </c>
      <c r="B71" s="185">
        <f>F17</f>
        <v>0</v>
      </c>
      <c r="C71" s="185">
        <f>B71*$C$60</f>
        <v>0</v>
      </c>
      <c r="D71" s="185">
        <f>SUM(B71:C71)*$B$60</f>
        <v>0</v>
      </c>
      <c r="E71" s="185">
        <f>SUM(B71:D71)</f>
        <v>0</v>
      </c>
    </row>
    <row r="73" spans="1:7" ht="12.75">
      <c r="A73" s="255" t="str">
        <f>'D-C'!A18:I18</f>
        <v>FAIXA 02 - DE 14.301 A 21.500</v>
      </c>
      <c r="B73" s="255"/>
      <c r="C73" s="255"/>
      <c r="D73" s="255"/>
      <c r="E73" s="255"/>
      <c r="F73" s="24"/>
      <c r="G73" s="24"/>
    </row>
    <row r="74" spans="1:5" s="98" customFormat="1" ht="51" customHeight="1">
      <c r="A74" s="255" t="s">
        <v>27</v>
      </c>
      <c r="B74" s="141" t="s">
        <v>200</v>
      </c>
      <c r="C74" s="141" t="s">
        <v>198</v>
      </c>
      <c r="D74" s="141" t="s">
        <v>71</v>
      </c>
      <c r="E74" s="141" t="s">
        <v>77</v>
      </c>
    </row>
    <row r="75" spans="1:5" s="98" customFormat="1" ht="12.75">
      <c r="A75" s="255"/>
      <c r="B75" s="138" t="s">
        <v>81</v>
      </c>
      <c r="C75" s="138" t="s">
        <v>201</v>
      </c>
      <c r="D75" s="138" t="s">
        <v>202</v>
      </c>
      <c r="E75" s="138" t="s">
        <v>206</v>
      </c>
    </row>
    <row r="76" spans="1:5" ht="12.75">
      <c r="A76" s="175" t="s">
        <v>178</v>
      </c>
      <c r="B76" s="185">
        <f>F23</f>
        <v>0</v>
      </c>
      <c r="C76" s="185">
        <f>B76*$C$60</f>
        <v>0</v>
      </c>
      <c r="D76" s="185">
        <f>SUM(B76:C76)*$B$60</f>
        <v>0</v>
      </c>
      <c r="E76" s="185">
        <f>SUM(B76:D76)</f>
        <v>0</v>
      </c>
    </row>
    <row r="77" spans="1:5" ht="12.75">
      <c r="A77" s="175" t="s">
        <v>179</v>
      </c>
      <c r="B77" s="185">
        <f>F24</f>
        <v>0</v>
      </c>
      <c r="C77" s="185">
        <f>B77*$C$60</f>
        <v>0</v>
      </c>
      <c r="D77" s="185">
        <f>SUM(B77:C77)*$B$60</f>
        <v>0</v>
      </c>
      <c r="E77" s="185">
        <f>SUM(B77:D77)</f>
        <v>0</v>
      </c>
    </row>
    <row r="78" spans="1:5" ht="12.75">
      <c r="A78" s="175" t="s">
        <v>180</v>
      </c>
      <c r="B78" s="185">
        <f>F25</f>
        <v>0</v>
      </c>
      <c r="C78" s="185">
        <f>B78*$C$60</f>
        <v>0</v>
      </c>
      <c r="D78" s="185">
        <f>SUM(B78:C78)*$B$60</f>
        <v>0</v>
      </c>
      <c r="E78" s="185">
        <f>SUM(B78:D78)</f>
        <v>0</v>
      </c>
    </row>
    <row r="79" spans="1:5" ht="12.75">
      <c r="A79" s="175" t="s">
        <v>181</v>
      </c>
      <c r="B79" s="185">
        <f>F26</f>
        <v>0</v>
      </c>
      <c r="C79" s="185">
        <f>B79*$C$60</f>
        <v>0</v>
      </c>
      <c r="D79" s="185">
        <f>SUM(B79:C79)*$B$60</f>
        <v>0</v>
      </c>
      <c r="E79" s="185">
        <f>SUM(B79:D79)</f>
        <v>0</v>
      </c>
    </row>
    <row r="81" spans="1:7" ht="12" customHeight="1">
      <c r="A81" s="255" t="str">
        <f>'D-C'!A25:I25</f>
        <v>FAIXA 03 - DE 7.201 A 14.300</v>
      </c>
      <c r="B81" s="255"/>
      <c r="C81" s="255"/>
      <c r="D81" s="255"/>
      <c r="E81" s="255"/>
      <c r="F81" s="24"/>
      <c r="G81" s="24"/>
    </row>
    <row r="82" spans="1:7" ht="51">
      <c r="A82" s="255" t="s">
        <v>27</v>
      </c>
      <c r="B82" s="141" t="s">
        <v>200</v>
      </c>
      <c r="C82" s="141" t="s">
        <v>198</v>
      </c>
      <c r="D82" s="141" t="s">
        <v>71</v>
      </c>
      <c r="E82" s="141" t="s">
        <v>77</v>
      </c>
      <c r="F82" s="98"/>
      <c r="G82" s="98"/>
    </row>
    <row r="83" spans="1:7" ht="12.75">
      <c r="A83" s="255"/>
      <c r="B83" s="138" t="s">
        <v>81</v>
      </c>
      <c r="C83" s="138" t="s">
        <v>201</v>
      </c>
      <c r="D83" s="138" t="s">
        <v>202</v>
      </c>
      <c r="E83" s="138" t="s">
        <v>206</v>
      </c>
      <c r="F83" s="98"/>
      <c r="G83" s="98"/>
    </row>
    <row r="84" spans="1:7" s="98" customFormat="1" ht="12.75">
      <c r="A84" s="175" t="s">
        <v>178</v>
      </c>
      <c r="B84" s="185">
        <f>F32</f>
        <v>0</v>
      </c>
      <c r="C84" s="185">
        <f>B84*$C$60</f>
        <v>0</v>
      </c>
      <c r="D84" s="185">
        <f>SUM(B84:C84)*$B$60</f>
        <v>0</v>
      </c>
      <c r="E84" s="185">
        <f>SUM(B84:D84)</f>
        <v>0</v>
      </c>
      <c r="F84" s="25"/>
      <c r="G84" s="25"/>
    </row>
    <row r="85" spans="1:7" s="98" customFormat="1" ht="12.75">
      <c r="A85" s="175" t="s">
        <v>179</v>
      </c>
      <c r="B85" s="185">
        <f>F33</f>
        <v>0</v>
      </c>
      <c r="C85" s="185">
        <f>B85*$C$60</f>
        <v>0</v>
      </c>
      <c r="D85" s="185">
        <f>SUM(B85:C85)*$B$60</f>
        <v>0</v>
      </c>
      <c r="E85" s="185">
        <f>SUM(B85:D85)</f>
        <v>0</v>
      </c>
      <c r="F85" s="25"/>
      <c r="G85" s="25"/>
    </row>
    <row r="86" spans="1:5" ht="12.75">
      <c r="A86" s="175" t="s">
        <v>180</v>
      </c>
      <c r="B86" s="185">
        <f>F34</f>
        <v>0</v>
      </c>
      <c r="C86" s="185">
        <f>B86*$C$60</f>
        <v>0</v>
      </c>
      <c r="D86" s="185">
        <f>SUM(B86:C86)*$B$60</f>
        <v>0</v>
      </c>
      <c r="E86" s="185">
        <f>SUM(B86:D86)</f>
        <v>0</v>
      </c>
    </row>
    <row r="87" spans="1:5" ht="12.75">
      <c r="A87" s="175" t="s">
        <v>181</v>
      </c>
      <c r="B87" s="185">
        <f>F35</f>
        <v>0</v>
      </c>
      <c r="C87" s="185">
        <f>B87*$C$60</f>
        <v>0</v>
      </c>
      <c r="D87" s="185">
        <f>SUM(B87:C87)*$B$60</f>
        <v>0</v>
      </c>
      <c r="E87" s="185">
        <f>SUM(B87:D87)</f>
        <v>0</v>
      </c>
    </row>
    <row r="89" spans="1:7" ht="12.75">
      <c r="A89" s="255" t="str">
        <f>'D-C'!A32:I32</f>
        <v>FAIXA 04 - DE 3.001 A 7.200</v>
      </c>
      <c r="B89" s="255"/>
      <c r="C89" s="255"/>
      <c r="D89" s="255"/>
      <c r="E89" s="255"/>
      <c r="F89" s="24"/>
      <c r="G89" s="24"/>
    </row>
    <row r="90" spans="1:7" ht="51">
      <c r="A90" s="255" t="s">
        <v>27</v>
      </c>
      <c r="B90" s="141" t="s">
        <v>200</v>
      </c>
      <c r="C90" s="141" t="s">
        <v>198</v>
      </c>
      <c r="D90" s="141" t="s">
        <v>71</v>
      </c>
      <c r="E90" s="141" t="s">
        <v>77</v>
      </c>
      <c r="F90" s="98"/>
      <c r="G90" s="98"/>
    </row>
    <row r="91" spans="1:7" ht="12.75">
      <c r="A91" s="255"/>
      <c r="B91" s="138" t="s">
        <v>81</v>
      </c>
      <c r="C91" s="138" t="s">
        <v>201</v>
      </c>
      <c r="D91" s="138" t="s">
        <v>202</v>
      </c>
      <c r="E91" s="138" t="s">
        <v>206</v>
      </c>
      <c r="F91" s="98"/>
      <c r="G91" s="98"/>
    </row>
    <row r="92" spans="1:5" ht="12.75">
      <c r="A92" s="175" t="s">
        <v>178</v>
      </c>
      <c r="B92" s="185">
        <f>F41</f>
        <v>0</v>
      </c>
      <c r="C92" s="185">
        <f>B92*$C$60</f>
        <v>0</v>
      </c>
      <c r="D92" s="185">
        <f>SUM(B92:C92)*$B$60</f>
        <v>0</v>
      </c>
      <c r="E92" s="185">
        <f>SUM(B92:D92)</f>
        <v>0</v>
      </c>
    </row>
    <row r="93" spans="1:5" ht="12.75">
      <c r="A93" s="175" t="s">
        <v>179</v>
      </c>
      <c r="B93" s="185">
        <f>F42</f>
        <v>0</v>
      </c>
      <c r="C93" s="185">
        <f>B93*$C$60</f>
        <v>0</v>
      </c>
      <c r="D93" s="185">
        <f>SUM(B93:C93)*$B$60</f>
        <v>0</v>
      </c>
      <c r="E93" s="185">
        <f>SUM(B93:D93)</f>
        <v>0</v>
      </c>
    </row>
    <row r="94" spans="1:7" s="98" customFormat="1" ht="12.75">
      <c r="A94" s="175" t="s">
        <v>180</v>
      </c>
      <c r="B94" s="185">
        <f>F43</f>
        <v>0</v>
      </c>
      <c r="C94" s="185">
        <f>B94*$C$60</f>
        <v>0</v>
      </c>
      <c r="D94" s="185">
        <f>SUM(B94:C94)*$B$60</f>
        <v>0</v>
      </c>
      <c r="E94" s="185">
        <f>SUM(B94:D94)</f>
        <v>0</v>
      </c>
      <c r="F94" s="25"/>
      <c r="G94" s="25"/>
    </row>
    <row r="95" spans="1:7" s="98" customFormat="1" ht="12.75">
      <c r="A95" s="175" t="s">
        <v>181</v>
      </c>
      <c r="B95" s="185">
        <f>F44</f>
        <v>0</v>
      </c>
      <c r="C95" s="185">
        <f>B95*$C$60</f>
        <v>0</v>
      </c>
      <c r="D95" s="185">
        <f>SUM(B95:C95)*$B$60</f>
        <v>0</v>
      </c>
      <c r="E95" s="185">
        <f>SUM(B95:D95)</f>
        <v>0</v>
      </c>
      <c r="F95" s="25"/>
      <c r="G95" s="25"/>
    </row>
    <row r="97" spans="1:7" ht="12.75">
      <c r="A97" s="255" t="str">
        <f>'D-C'!A39:I39</f>
        <v>FAIXA 05 - DE 1 A 3.000</v>
      </c>
      <c r="B97" s="255"/>
      <c r="C97" s="255"/>
      <c r="D97" s="255"/>
      <c r="E97" s="255"/>
      <c r="F97" s="24"/>
      <c r="G97" s="24"/>
    </row>
    <row r="98" spans="1:7" ht="51">
      <c r="A98" s="255" t="s">
        <v>27</v>
      </c>
      <c r="B98" s="141" t="s">
        <v>200</v>
      </c>
      <c r="C98" s="141" t="s">
        <v>198</v>
      </c>
      <c r="D98" s="141" t="s">
        <v>71</v>
      </c>
      <c r="E98" s="141" t="s">
        <v>77</v>
      </c>
      <c r="F98" s="98"/>
      <c r="G98" s="98"/>
    </row>
    <row r="99" spans="1:7" ht="12.75">
      <c r="A99" s="255"/>
      <c r="B99" s="138" t="s">
        <v>81</v>
      </c>
      <c r="C99" s="138" t="s">
        <v>201</v>
      </c>
      <c r="D99" s="138" t="s">
        <v>202</v>
      </c>
      <c r="E99" s="138" t="s">
        <v>206</v>
      </c>
      <c r="F99" s="98"/>
      <c r="G99" s="98"/>
    </row>
    <row r="100" spans="1:7" s="98" customFormat="1" ht="12.75">
      <c r="A100" s="175" t="s">
        <v>178</v>
      </c>
      <c r="B100" s="185">
        <f>F50</f>
        <v>0</v>
      </c>
      <c r="C100" s="185">
        <f>B100*$C$60</f>
        <v>0</v>
      </c>
      <c r="D100" s="185">
        <f>SUM(B100:C100)*$B$60</f>
        <v>0</v>
      </c>
      <c r="E100" s="185">
        <f>SUM(B100:D100)</f>
        <v>0</v>
      </c>
      <c r="F100" s="25"/>
      <c r="G100" s="25"/>
    </row>
    <row r="101" spans="1:7" s="98" customFormat="1" ht="12.75">
      <c r="A101" s="175" t="s">
        <v>179</v>
      </c>
      <c r="B101" s="185">
        <f>F51</f>
        <v>0</v>
      </c>
      <c r="C101" s="185">
        <f>B101*$C$60</f>
        <v>0</v>
      </c>
      <c r="D101" s="185">
        <f>SUM(B101:C101)*$B$60</f>
        <v>0</v>
      </c>
      <c r="E101" s="185">
        <f>SUM(B101:D101)</f>
        <v>0</v>
      </c>
      <c r="F101" s="25"/>
      <c r="G101" s="25"/>
    </row>
    <row r="102" spans="1:5" ht="12.75">
      <c r="A102" s="175" t="s">
        <v>180</v>
      </c>
      <c r="B102" s="185">
        <f>F52</f>
        <v>0</v>
      </c>
      <c r="C102" s="185">
        <f>B102*$C$60</f>
        <v>0</v>
      </c>
      <c r="D102" s="185">
        <f>SUM(B102:C102)*$B$60</f>
        <v>0</v>
      </c>
      <c r="E102" s="185">
        <f>SUM(B102:D102)</f>
        <v>0</v>
      </c>
    </row>
    <row r="103" spans="1:5" ht="12.75">
      <c r="A103" s="175" t="s">
        <v>181</v>
      </c>
      <c r="B103" s="185">
        <f>F53</f>
        <v>0</v>
      </c>
      <c r="C103" s="185">
        <f>B103*$C$60</f>
        <v>0</v>
      </c>
      <c r="D103" s="185">
        <f>SUM(B103:C103)*$B$60</f>
        <v>0</v>
      </c>
      <c r="E103" s="185">
        <f>SUM(B103:D103)</f>
        <v>0</v>
      </c>
    </row>
    <row r="104" spans="1:7" ht="12.75">
      <c r="A104" s="106"/>
      <c r="B104" s="106"/>
      <c r="C104" s="107"/>
      <c r="D104" s="107"/>
      <c r="E104" s="107"/>
      <c r="F104" s="107"/>
      <c r="G104" s="107"/>
    </row>
    <row r="105" spans="1:7" ht="12.75">
      <c r="A105" s="317" t="s">
        <v>79</v>
      </c>
      <c r="B105" s="317"/>
      <c r="C105" s="317"/>
      <c r="D105" s="317"/>
      <c r="E105" s="317"/>
      <c r="F105" s="317"/>
      <c r="G105" s="317"/>
    </row>
    <row r="107" spans="1:7" ht="12.75">
      <c r="A107" s="307" t="str">
        <f>'D-C'!A11:I11</f>
        <v>FAIXA 01 - DE 21.501 A 28.538</v>
      </c>
      <c r="B107" s="307"/>
      <c r="C107" s="307"/>
      <c r="D107" s="307"/>
      <c r="E107" s="307"/>
      <c r="F107" s="307"/>
      <c r="G107" s="307"/>
    </row>
    <row r="108" spans="1:7" ht="14.25" customHeight="1">
      <c r="A108" s="307" t="s">
        <v>27</v>
      </c>
      <c r="B108" s="308" t="s">
        <v>77</v>
      </c>
      <c r="C108" s="309" t="s">
        <v>26</v>
      </c>
      <c r="D108" s="309" t="s">
        <v>25</v>
      </c>
      <c r="E108" s="309" t="s">
        <v>72</v>
      </c>
      <c r="F108" s="308" t="s">
        <v>69</v>
      </c>
      <c r="G108" s="308" t="s">
        <v>204</v>
      </c>
    </row>
    <row r="109" spans="1:9" s="98" customFormat="1" ht="32.25" customHeight="1">
      <c r="A109" s="307"/>
      <c r="B109" s="308"/>
      <c r="C109" s="310"/>
      <c r="D109" s="310"/>
      <c r="E109" s="310"/>
      <c r="F109" s="308"/>
      <c r="G109" s="308"/>
      <c r="H109" s="56"/>
      <c r="I109" s="56"/>
    </row>
    <row r="110" spans="1:9" s="98" customFormat="1" ht="25.5">
      <c r="A110" s="307"/>
      <c r="B110" s="140" t="s">
        <v>203</v>
      </c>
      <c r="C110" s="140" t="s">
        <v>205</v>
      </c>
      <c r="D110" s="140" t="s">
        <v>207</v>
      </c>
      <c r="E110" s="140" t="s">
        <v>208</v>
      </c>
      <c r="F110" s="140" t="s">
        <v>209</v>
      </c>
      <c r="G110" s="140" t="s">
        <v>210</v>
      </c>
      <c r="H110" s="56"/>
      <c r="I110" s="56"/>
    </row>
    <row r="111" spans="1:9" ht="12.75">
      <c r="A111" s="175" t="s">
        <v>178</v>
      </c>
      <c r="B111" s="185">
        <f>E68</f>
        <v>0</v>
      </c>
      <c r="C111" s="186">
        <f>B111*$E$60</f>
        <v>0</v>
      </c>
      <c r="D111" s="185">
        <f>B111*$D$60</f>
        <v>0</v>
      </c>
      <c r="E111" s="185">
        <f>B111*$F$60</f>
        <v>0</v>
      </c>
      <c r="F111" s="185">
        <f>B111/(1-SUM($D$60:$F$60))</f>
        <v>0</v>
      </c>
      <c r="G111" s="185">
        <f>B111/(1-SUM($D$60:$E$60))</f>
        <v>0</v>
      </c>
      <c r="H111" s="57"/>
      <c r="I111" s="58"/>
    </row>
    <row r="112" spans="1:9" ht="12.75">
      <c r="A112" s="175" t="s">
        <v>179</v>
      </c>
      <c r="B112" s="185">
        <f>E69</f>
        <v>0</v>
      </c>
      <c r="C112" s="186">
        <f>B112*$E$60</f>
        <v>0</v>
      </c>
      <c r="D112" s="185">
        <f>B112*$D$60</f>
        <v>0</v>
      </c>
      <c r="E112" s="185">
        <f>B112*$F$60</f>
        <v>0</v>
      </c>
      <c r="F112" s="185">
        <f>B112/(1-SUM($D$60:$F$60))</f>
        <v>0</v>
      </c>
      <c r="G112" s="185">
        <f>B112/(1-SUM($D$60:$E$60))</f>
        <v>0</v>
      </c>
      <c r="H112" s="57"/>
      <c r="I112" s="58"/>
    </row>
    <row r="113" spans="1:9" ht="12.75">
      <c r="A113" s="175" t="s">
        <v>180</v>
      </c>
      <c r="B113" s="185">
        <f>E70</f>
        <v>0</v>
      </c>
      <c r="C113" s="186">
        <f>B113*$E$60</f>
        <v>0</v>
      </c>
      <c r="D113" s="185">
        <f>B113*$D$60</f>
        <v>0</v>
      </c>
      <c r="E113" s="185">
        <f>B113*$F$60</f>
        <v>0</v>
      </c>
      <c r="F113" s="185">
        <f>B113/(1-SUM($D$60:$F$60))</f>
        <v>0</v>
      </c>
      <c r="G113" s="185">
        <f>B113/(1-SUM($D$60:$E$60))</f>
        <v>0</v>
      </c>
      <c r="H113" s="57"/>
      <c r="I113" s="58"/>
    </row>
    <row r="114" spans="1:9" ht="12.75">
      <c r="A114" s="175" t="s">
        <v>181</v>
      </c>
      <c r="B114" s="185">
        <f>E71</f>
        <v>0</v>
      </c>
      <c r="C114" s="186">
        <f>B114*$E$60</f>
        <v>0</v>
      </c>
      <c r="D114" s="185">
        <f>B114*$D$60</f>
        <v>0</v>
      </c>
      <c r="E114" s="185">
        <f>B114*$F$60</f>
        <v>0</v>
      </c>
      <c r="F114" s="185">
        <f>B114/(1-SUM($D$60:$F$60))</f>
        <v>0</v>
      </c>
      <c r="G114" s="185">
        <f>B114/(1-SUM($D$60:$E$60))</f>
        <v>0</v>
      </c>
      <c r="H114" s="57"/>
      <c r="I114" s="58"/>
    </row>
    <row r="115" spans="8:9" ht="12.75">
      <c r="H115" s="58"/>
      <c r="I115" s="58"/>
    </row>
    <row r="116" spans="1:7" ht="12.75">
      <c r="A116" s="307" t="str">
        <f>'D-C'!A18:I18</f>
        <v>FAIXA 02 - DE 14.301 A 21.500</v>
      </c>
      <c r="B116" s="307"/>
      <c r="C116" s="307"/>
      <c r="D116" s="307"/>
      <c r="E116" s="307"/>
      <c r="F116" s="307"/>
      <c r="G116" s="307"/>
    </row>
    <row r="117" spans="1:7" ht="12.75" customHeight="1">
      <c r="A117" s="307" t="s">
        <v>27</v>
      </c>
      <c r="B117" s="308" t="s">
        <v>77</v>
      </c>
      <c r="C117" s="309" t="s">
        <v>26</v>
      </c>
      <c r="D117" s="309" t="s">
        <v>25</v>
      </c>
      <c r="E117" s="309" t="s">
        <v>72</v>
      </c>
      <c r="F117" s="308" t="s">
        <v>69</v>
      </c>
      <c r="G117" s="308" t="s">
        <v>204</v>
      </c>
    </row>
    <row r="118" spans="1:9" s="98" customFormat="1" ht="12.75">
      <c r="A118" s="307"/>
      <c r="B118" s="308"/>
      <c r="C118" s="310"/>
      <c r="D118" s="310"/>
      <c r="E118" s="310"/>
      <c r="F118" s="308"/>
      <c r="G118" s="308"/>
      <c r="H118" s="56"/>
      <c r="I118" s="56"/>
    </row>
    <row r="119" spans="1:9" s="98" customFormat="1" ht="25.5">
      <c r="A119" s="307"/>
      <c r="B119" s="140" t="s">
        <v>203</v>
      </c>
      <c r="C119" s="140" t="s">
        <v>205</v>
      </c>
      <c r="D119" s="140" t="s">
        <v>207</v>
      </c>
      <c r="E119" s="140" t="s">
        <v>208</v>
      </c>
      <c r="F119" s="140" t="s">
        <v>209</v>
      </c>
      <c r="G119" s="140" t="s">
        <v>210</v>
      </c>
      <c r="H119" s="56"/>
      <c r="I119" s="56"/>
    </row>
    <row r="120" spans="1:9" ht="12.75">
      <c r="A120" s="175" t="s">
        <v>178</v>
      </c>
      <c r="B120" s="185">
        <f>E76</f>
        <v>0</v>
      </c>
      <c r="C120" s="186">
        <f>B120*$E$60</f>
        <v>0</v>
      </c>
      <c r="D120" s="185">
        <f>B120*$D$60</f>
        <v>0</v>
      </c>
      <c r="E120" s="185">
        <f>B120*$F$60</f>
        <v>0</v>
      </c>
      <c r="F120" s="185">
        <f>B120/(1-SUM($D$60:$F$60))</f>
        <v>0</v>
      </c>
      <c r="G120" s="185">
        <f>B120/(1-SUM($D$60:$E$60))</f>
        <v>0</v>
      </c>
      <c r="H120" s="57"/>
      <c r="I120" s="58"/>
    </row>
    <row r="121" spans="1:9" ht="12.75">
      <c r="A121" s="175" t="s">
        <v>179</v>
      </c>
      <c r="B121" s="185">
        <f>E77</f>
        <v>0</v>
      </c>
      <c r="C121" s="186">
        <f>B121*$E$60</f>
        <v>0</v>
      </c>
      <c r="D121" s="185">
        <f>B121*$D$60</f>
        <v>0</v>
      </c>
      <c r="E121" s="185">
        <f>B121*$F$60</f>
        <v>0</v>
      </c>
      <c r="F121" s="185">
        <f>B121/(1-SUM($D$60:$F$60))</f>
        <v>0</v>
      </c>
      <c r="G121" s="185">
        <f>B121/(1-SUM($D$60:$E$60))</f>
        <v>0</v>
      </c>
      <c r="H121" s="57"/>
      <c r="I121" s="58"/>
    </row>
    <row r="122" spans="1:9" ht="12.75">
      <c r="A122" s="175" t="s">
        <v>180</v>
      </c>
      <c r="B122" s="185">
        <f>E78</f>
        <v>0</v>
      </c>
      <c r="C122" s="186">
        <f>B122*$E$60</f>
        <v>0</v>
      </c>
      <c r="D122" s="185">
        <f>B122*$D$60</f>
        <v>0</v>
      </c>
      <c r="E122" s="185">
        <f>B122*$F$60</f>
        <v>0</v>
      </c>
      <c r="F122" s="185">
        <f>B122/(1-SUM($D$60:$F$60))</f>
        <v>0</v>
      </c>
      <c r="G122" s="185">
        <f>B122/(1-SUM($D$60:$E$60))</f>
        <v>0</v>
      </c>
      <c r="H122" s="57"/>
      <c r="I122" s="58"/>
    </row>
    <row r="123" spans="1:9" ht="12.75">
      <c r="A123" s="175" t="s">
        <v>181</v>
      </c>
      <c r="B123" s="185">
        <f>E79</f>
        <v>0</v>
      </c>
      <c r="C123" s="186">
        <f>B123*$E$60</f>
        <v>0</v>
      </c>
      <c r="D123" s="185">
        <f>B123*$D$60</f>
        <v>0</v>
      </c>
      <c r="E123" s="185">
        <f>B123*$F$60</f>
        <v>0</v>
      </c>
      <c r="F123" s="185">
        <f>B123/(1-SUM($D$60:$F$60))</f>
        <v>0</v>
      </c>
      <c r="G123" s="185">
        <f>B123/(1-SUM($D$60:$E$60))</f>
        <v>0</v>
      </c>
      <c r="H123" s="57"/>
      <c r="I123" s="58"/>
    </row>
    <row r="124" spans="8:9" ht="12.75">
      <c r="H124" s="57"/>
      <c r="I124" s="58"/>
    </row>
    <row r="125" spans="1:9" ht="12.75">
      <c r="A125" s="307" t="str">
        <f>'D-C'!A25:I25</f>
        <v>FAIXA 03 - DE 7.201 A 14.300</v>
      </c>
      <c r="B125" s="307"/>
      <c r="C125" s="307"/>
      <c r="D125" s="307"/>
      <c r="E125" s="307"/>
      <c r="F125" s="307"/>
      <c r="G125" s="307"/>
      <c r="H125" s="57"/>
      <c r="I125" s="58"/>
    </row>
    <row r="126" spans="1:7" ht="12.75">
      <c r="A126" s="307" t="s">
        <v>27</v>
      </c>
      <c r="B126" s="308" t="s">
        <v>77</v>
      </c>
      <c r="C126" s="309" t="s">
        <v>26</v>
      </c>
      <c r="D126" s="309" t="s">
        <v>25</v>
      </c>
      <c r="E126" s="309" t="s">
        <v>72</v>
      </c>
      <c r="F126" s="308" t="s">
        <v>69</v>
      </c>
      <c r="G126" s="308" t="s">
        <v>204</v>
      </c>
    </row>
    <row r="127" spans="1:7" ht="12.75">
      <c r="A127" s="307"/>
      <c r="B127" s="308"/>
      <c r="C127" s="310"/>
      <c r="D127" s="310"/>
      <c r="E127" s="310"/>
      <c r="F127" s="308"/>
      <c r="G127" s="308"/>
    </row>
    <row r="128" spans="1:7" ht="12.75" customHeight="1">
      <c r="A128" s="307"/>
      <c r="B128" s="140" t="s">
        <v>203</v>
      </c>
      <c r="C128" s="140" t="s">
        <v>205</v>
      </c>
      <c r="D128" s="140" t="s">
        <v>207</v>
      </c>
      <c r="E128" s="140" t="s">
        <v>208</v>
      </c>
      <c r="F128" s="140" t="s">
        <v>209</v>
      </c>
      <c r="G128" s="140" t="s">
        <v>210</v>
      </c>
    </row>
    <row r="129" spans="1:9" s="98" customFormat="1" ht="12.75">
      <c r="A129" s="175" t="s">
        <v>178</v>
      </c>
      <c r="B129" s="185">
        <f>E84</f>
        <v>0</v>
      </c>
      <c r="C129" s="186">
        <f>B129*$E$60</f>
        <v>0</v>
      </c>
      <c r="D129" s="185">
        <f>B129*$D$60</f>
        <v>0</v>
      </c>
      <c r="E129" s="185">
        <f>B129*$F$60</f>
        <v>0</v>
      </c>
      <c r="F129" s="185">
        <f>B129/(1-SUM($D$60:$F$60))</f>
        <v>0</v>
      </c>
      <c r="G129" s="185">
        <f>B129/(1-SUM($D$60:$E$60))</f>
        <v>0</v>
      </c>
      <c r="H129" s="56"/>
      <c r="I129" s="56"/>
    </row>
    <row r="130" spans="1:9" s="98" customFormat="1" ht="12.75">
      <c r="A130" s="175" t="s">
        <v>179</v>
      </c>
      <c r="B130" s="185">
        <f>E85</f>
        <v>0</v>
      </c>
      <c r="C130" s="186">
        <f>B130*$E$60</f>
        <v>0</v>
      </c>
      <c r="D130" s="185">
        <f>B130*$D$60</f>
        <v>0</v>
      </c>
      <c r="E130" s="185">
        <f>B130*$F$60</f>
        <v>0</v>
      </c>
      <c r="F130" s="185">
        <f>B130/(1-SUM($D$60:$F$60))</f>
        <v>0</v>
      </c>
      <c r="G130" s="185">
        <f>B130/(1-SUM($D$60:$E$60))</f>
        <v>0</v>
      </c>
      <c r="H130" s="56"/>
      <c r="I130" s="56"/>
    </row>
    <row r="131" spans="1:9" ht="12.75">
      <c r="A131" s="175" t="s">
        <v>180</v>
      </c>
      <c r="B131" s="185">
        <f>E86</f>
        <v>0</v>
      </c>
      <c r="C131" s="186">
        <f>B131*$E$60</f>
        <v>0</v>
      </c>
      <c r="D131" s="185">
        <f>B131*$D$60</f>
        <v>0</v>
      </c>
      <c r="E131" s="185">
        <f>B131*$F$60</f>
        <v>0</v>
      </c>
      <c r="F131" s="185">
        <f>B131/(1-SUM($D$60:$F$60))</f>
        <v>0</v>
      </c>
      <c r="G131" s="185">
        <f>B131/(1-SUM($D$60:$E$60))</f>
        <v>0</v>
      </c>
      <c r="H131" s="57"/>
      <c r="I131" s="58"/>
    </row>
    <row r="132" spans="1:9" ht="12.75">
      <c r="A132" s="175" t="s">
        <v>181</v>
      </c>
      <c r="B132" s="185">
        <f>E87</f>
        <v>0</v>
      </c>
      <c r="C132" s="186">
        <f>B132*$E$60</f>
        <v>0</v>
      </c>
      <c r="D132" s="185">
        <f>B132*$D$60</f>
        <v>0</v>
      </c>
      <c r="E132" s="185">
        <f>B132*$F$60</f>
        <v>0</v>
      </c>
      <c r="F132" s="185">
        <f>B132/(1-SUM($D$60:$F$60))</f>
        <v>0</v>
      </c>
      <c r="G132" s="185">
        <f>B132/(1-SUM($D$60:$E$60))</f>
        <v>0</v>
      </c>
      <c r="H132" s="57"/>
      <c r="I132" s="58"/>
    </row>
    <row r="133" spans="8:9" ht="12.75">
      <c r="H133" s="57"/>
      <c r="I133" s="58"/>
    </row>
    <row r="134" spans="1:9" ht="12.75">
      <c r="A134" s="307" t="str">
        <f>'D-C'!A32:I32</f>
        <v>FAIXA 04 - DE 3.001 A 7.200</v>
      </c>
      <c r="B134" s="307"/>
      <c r="C134" s="307"/>
      <c r="D134" s="307"/>
      <c r="E134" s="307"/>
      <c r="F134" s="307"/>
      <c r="G134" s="307"/>
      <c r="H134" s="57"/>
      <c r="I134" s="58"/>
    </row>
    <row r="135" spans="1:9" ht="12.75">
      <c r="A135" s="307" t="s">
        <v>27</v>
      </c>
      <c r="B135" s="308" t="s">
        <v>77</v>
      </c>
      <c r="C135" s="309" t="s">
        <v>26</v>
      </c>
      <c r="D135" s="309" t="s">
        <v>25</v>
      </c>
      <c r="E135" s="309" t="s">
        <v>72</v>
      </c>
      <c r="F135" s="308" t="s">
        <v>69</v>
      </c>
      <c r="G135" s="308" t="s">
        <v>204</v>
      </c>
      <c r="H135" s="57"/>
      <c r="I135" s="58"/>
    </row>
    <row r="136" spans="1:9" ht="12.75">
      <c r="A136" s="307"/>
      <c r="B136" s="308"/>
      <c r="C136" s="310"/>
      <c r="D136" s="310"/>
      <c r="E136" s="310"/>
      <c r="F136" s="308"/>
      <c r="G136" s="308"/>
      <c r="H136" s="57"/>
      <c r="I136" s="58"/>
    </row>
    <row r="137" spans="1:7" ht="25.5">
      <c r="A137" s="307"/>
      <c r="B137" s="140" t="s">
        <v>203</v>
      </c>
      <c r="C137" s="140" t="s">
        <v>205</v>
      </c>
      <c r="D137" s="140" t="s">
        <v>207</v>
      </c>
      <c r="E137" s="140" t="s">
        <v>208</v>
      </c>
      <c r="F137" s="140" t="s">
        <v>209</v>
      </c>
      <c r="G137" s="140" t="s">
        <v>210</v>
      </c>
    </row>
    <row r="138" spans="1:7" ht="12.75">
      <c r="A138" s="175" t="s">
        <v>178</v>
      </c>
      <c r="B138" s="185">
        <f>E92</f>
        <v>0</v>
      </c>
      <c r="C138" s="186">
        <f>B138*$E$60</f>
        <v>0</v>
      </c>
      <c r="D138" s="185">
        <f>B138*$D$60</f>
        <v>0</v>
      </c>
      <c r="E138" s="185">
        <f>B138*$F$60</f>
        <v>0</v>
      </c>
      <c r="F138" s="185">
        <f>B138/(1-SUM($D$60:$F$60))</f>
        <v>0</v>
      </c>
      <c r="G138" s="185">
        <f>B138/(1-SUM($D$60:$E$60))</f>
        <v>0</v>
      </c>
    </row>
    <row r="139" spans="1:7" ht="12.75" customHeight="1">
      <c r="A139" s="175" t="s">
        <v>179</v>
      </c>
      <c r="B139" s="185">
        <f>E93</f>
        <v>0</v>
      </c>
      <c r="C139" s="186">
        <f>B139*$E$60</f>
        <v>0</v>
      </c>
      <c r="D139" s="185">
        <f>B139*$D$60</f>
        <v>0</v>
      </c>
      <c r="E139" s="185">
        <f>B139*$F$60</f>
        <v>0</v>
      </c>
      <c r="F139" s="185">
        <f>B139/(1-SUM($D$60:$F$60))</f>
        <v>0</v>
      </c>
      <c r="G139" s="185">
        <f>B139/(1-SUM($D$60:$E$60))</f>
        <v>0</v>
      </c>
    </row>
    <row r="140" spans="1:9" s="98" customFormat="1" ht="12.75">
      <c r="A140" s="175" t="s">
        <v>180</v>
      </c>
      <c r="B140" s="185">
        <f>E94</f>
        <v>0</v>
      </c>
      <c r="C140" s="186">
        <f>B140*$E$60</f>
        <v>0</v>
      </c>
      <c r="D140" s="185">
        <f>B140*$D$60</f>
        <v>0</v>
      </c>
      <c r="E140" s="185">
        <f>B140*$F$60</f>
        <v>0</v>
      </c>
      <c r="F140" s="185">
        <f>B140/(1-SUM($D$60:$F$60))</f>
        <v>0</v>
      </c>
      <c r="G140" s="185">
        <f>B140/(1-SUM($D$60:$E$60))</f>
        <v>0</v>
      </c>
      <c r="H140" s="56"/>
      <c r="I140" s="56"/>
    </row>
    <row r="141" spans="1:9" s="98" customFormat="1" ht="12.75">
      <c r="A141" s="175" t="s">
        <v>181</v>
      </c>
      <c r="B141" s="185">
        <f>E95</f>
        <v>0</v>
      </c>
      <c r="C141" s="186">
        <f>B141*$E$60</f>
        <v>0</v>
      </c>
      <c r="D141" s="185">
        <f>B141*$D$60</f>
        <v>0</v>
      </c>
      <c r="E141" s="185">
        <f>B141*$F$60</f>
        <v>0</v>
      </c>
      <c r="F141" s="185">
        <f>B141/(1-SUM($D$60:$F$60))</f>
        <v>0</v>
      </c>
      <c r="G141" s="185">
        <f>B141/(1-SUM($D$60:$E$60))</f>
        <v>0</v>
      </c>
      <c r="H141" s="56"/>
      <c r="I141" s="56"/>
    </row>
    <row r="142" spans="8:9" ht="12.75">
      <c r="H142" s="57"/>
      <c r="I142" s="58"/>
    </row>
    <row r="143" spans="1:9" ht="12.75">
      <c r="A143" s="307" t="str">
        <f>'D-C'!A39:I39</f>
        <v>FAIXA 05 - DE 1 A 3.000</v>
      </c>
      <c r="B143" s="307"/>
      <c r="C143" s="307"/>
      <c r="D143" s="307"/>
      <c r="E143" s="307"/>
      <c r="F143" s="307"/>
      <c r="G143" s="307"/>
      <c r="H143" s="57"/>
      <c r="I143" s="58"/>
    </row>
    <row r="144" spans="1:9" ht="12.75">
      <c r="A144" s="307" t="s">
        <v>27</v>
      </c>
      <c r="B144" s="308" t="s">
        <v>77</v>
      </c>
      <c r="C144" s="309" t="s">
        <v>26</v>
      </c>
      <c r="D144" s="309" t="s">
        <v>25</v>
      </c>
      <c r="E144" s="309" t="s">
        <v>72</v>
      </c>
      <c r="F144" s="308" t="s">
        <v>69</v>
      </c>
      <c r="G144" s="308" t="s">
        <v>204</v>
      </c>
      <c r="H144" s="57"/>
      <c r="I144" s="58"/>
    </row>
    <row r="145" spans="1:9" ht="12.75">
      <c r="A145" s="307"/>
      <c r="B145" s="308"/>
      <c r="C145" s="310"/>
      <c r="D145" s="310"/>
      <c r="E145" s="310"/>
      <c r="F145" s="308"/>
      <c r="G145" s="308"/>
      <c r="H145" s="57"/>
      <c r="I145" s="58"/>
    </row>
    <row r="146" spans="1:9" ht="25.5">
      <c r="A146" s="307"/>
      <c r="B146" s="140" t="s">
        <v>203</v>
      </c>
      <c r="C146" s="140" t="s">
        <v>205</v>
      </c>
      <c r="D146" s="140" t="s">
        <v>207</v>
      </c>
      <c r="E146" s="140" t="s">
        <v>208</v>
      </c>
      <c r="F146" s="140" t="s">
        <v>209</v>
      </c>
      <c r="G146" s="140" t="s">
        <v>210</v>
      </c>
      <c r="H146" s="57"/>
      <c r="I146" s="58"/>
    </row>
    <row r="147" spans="1:9" ht="12.75">
      <c r="A147" s="175" t="s">
        <v>178</v>
      </c>
      <c r="B147" s="185">
        <f>E100</f>
        <v>0</v>
      </c>
      <c r="C147" s="186">
        <f>B147*$E$60</f>
        <v>0</v>
      </c>
      <c r="D147" s="185">
        <f>B147*$D$60</f>
        <v>0</v>
      </c>
      <c r="E147" s="185">
        <f>B147*$F$60</f>
        <v>0</v>
      </c>
      <c r="F147" s="185">
        <f>B147/(1-SUM($D$60:$F$60))</f>
        <v>0</v>
      </c>
      <c r="G147" s="185">
        <f>B147/(1-SUM($D$60:$E$60))</f>
        <v>0</v>
      </c>
      <c r="H147" s="57"/>
      <c r="I147" s="58"/>
    </row>
    <row r="148" spans="1:7" ht="12.75">
      <c r="A148" s="175" t="s">
        <v>179</v>
      </c>
      <c r="B148" s="185">
        <f>E101</f>
        <v>0</v>
      </c>
      <c r="C148" s="186">
        <f>B148*$E$60</f>
        <v>0</v>
      </c>
      <c r="D148" s="185">
        <f>B148*$D$60</f>
        <v>0</v>
      </c>
      <c r="E148" s="185">
        <f>B148*$F$60</f>
        <v>0</v>
      </c>
      <c r="F148" s="185">
        <f>B148/(1-SUM($D$60:$F$60))</f>
        <v>0</v>
      </c>
      <c r="G148" s="185">
        <f>B148/(1-SUM($D$60:$E$60))</f>
        <v>0</v>
      </c>
    </row>
    <row r="149" spans="1:7" ht="12.75">
      <c r="A149" s="175" t="s">
        <v>180</v>
      </c>
      <c r="B149" s="185">
        <f>E102</f>
        <v>0</v>
      </c>
      <c r="C149" s="186">
        <f>B149*$E$60</f>
        <v>0</v>
      </c>
      <c r="D149" s="185">
        <f>B149*$D$60</f>
        <v>0</v>
      </c>
      <c r="E149" s="185">
        <f>B149*$F$60</f>
        <v>0</v>
      </c>
      <c r="F149" s="185">
        <f>B149/(1-SUM($D$60:$F$60))</f>
        <v>0</v>
      </c>
      <c r="G149" s="185">
        <f>B149/(1-SUM($D$60:$E$60))</f>
        <v>0</v>
      </c>
    </row>
    <row r="150" spans="1:7" ht="12.75">
      <c r="A150" s="175" t="s">
        <v>181</v>
      </c>
      <c r="B150" s="185">
        <f>E103</f>
        <v>0</v>
      </c>
      <c r="C150" s="186">
        <f>B150*$E$60</f>
        <v>0</v>
      </c>
      <c r="D150" s="185">
        <f>B150*$D$60</f>
        <v>0</v>
      </c>
      <c r="E150" s="185">
        <f>B150*$F$60</f>
        <v>0</v>
      </c>
      <c r="F150" s="185">
        <f>B150/(1-SUM($D$60:$F$60))</f>
        <v>0</v>
      </c>
      <c r="G150" s="185">
        <f>B150/(1-SUM($D$60:$E$60))</f>
        <v>0</v>
      </c>
    </row>
  </sheetData>
  <sheetProtection/>
  <mergeCells count="91">
    <mergeCell ref="A2:G2"/>
    <mergeCell ref="A3:G3"/>
    <mergeCell ref="C11:C12"/>
    <mergeCell ref="A11:A13"/>
    <mergeCell ref="D11:E11"/>
    <mergeCell ref="F11:F12"/>
    <mergeCell ref="C57:C58"/>
    <mergeCell ref="A108:A110"/>
    <mergeCell ref="E108:E109"/>
    <mergeCell ref="A90:A91"/>
    <mergeCell ref="A98:A99"/>
    <mergeCell ref="C108:C109"/>
    <mergeCell ref="B108:B109"/>
    <mergeCell ref="A63:G63"/>
    <mergeCell ref="A107:G107"/>
    <mergeCell ref="B57:B58"/>
    <mergeCell ref="A134:G134"/>
    <mergeCell ref="A1:G1"/>
    <mergeCell ref="A20:A22"/>
    <mergeCell ref="C20:C21"/>
    <mergeCell ref="D20:E20"/>
    <mergeCell ref="F20:F21"/>
    <mergeCell ref="A5:G5"/>
    <mergeCell ref="A7:G7"/>
    <mergeCell ref="B11:B12"/>
    <mergeCell ref="B20:B21"/>
    <mergeCell ref="D126:D127"/>
    <mergeCell ref="E126:E127"/>
    <mergeCell ref="F126:F127"/>
    <mergeCell ref="G126:G127"/>
    <mergeCell ref="A66:A67"/>
    <mergeCell ref="A82:A83"/>
    <mergeCell ref="G108:G109"/>
    <mergeCell ref="A105:G105"/>
    <mergeCell ref="F108:F109"/>
    <mergeCell ref="A74:A75"/>
    <mergeCell ref="A97:E97"/>
    <mergeCell ref="C117:C118"/>
    <mergeCell ref="D117:D118"/>
    <mergeCell ref="E117:E118"/>
    <mergeCell ref="F117:F118"/>
    <mergeCell ref="G117:G118"/>
    <mergeCell ref="B117:B118"/>
    <mergeCell ref="F29:F30"/>
    <mergeCell ref="A126:A128"/>
    <mergeCell ref="B126:B127"/>
    <mergeCell ref="C126:C127"/>
    <mergeCell ref="A116:G116"/>
    <mergeCell ref="A117:A119"/>
    <mergeCell ref="D38:E38"/>
    <mergeCell ref="A125:G125"/>
    <mergeCell ref="D108:D109"/>
    <mergeCell ref="A89:E89"/>
    <mergeCell ref="F38:F39"/>
    <mergeCell ref="A29:A31"/>
    <mergeCell ref="B29:B30"/>
    <mergeCell ref="C29:C30"/>
    <mergeCell ref="D29:E29"/>
    <mergeCell ref="B135:B136"/>
    <mergeCell ref="C135:C136"/>
    <mergeCell ref="D135:D136"/>
    <mergeCell ref="E135:E136"/>
    <mergeCell ref="F135:F136"/>
    <mergeCell ref="A46:F46"/>
    <mergeCell ref="A47:A49"/>
    <mergeCell ref="B47:B48"/>
    <mergeCell ref="C47:C48"/>
    <mergeCell ref="D47:E47"/>
    <mergeCell ref="G135:G136"/>
    <mergeCell ref="A135:A137"/>
    <mergeCell ref="A55:G55"/>
    <mergeCell ref="D57:F57"/>
    <mergeCell ref="F47:F48"/>
    <mergeCell ref="A143:G143"/>
    <mergeCell ref="A144:A146"/>
    <mergeCell ref="B144:B145"/>
    <mergeCell ref="C144:C145"/>
    <mergeCell ref="D144:D145"/>
    <mergeCell ref="E144:E145"/>
    <mergeCell ref="F144:F145"/>
    <mergeCell ref="G144:G145"/>
    <mergeCell ref="A28:F28"/>
    <mergeCell ref="A19:F19"/>
    <mergeCell ref="A10:F10"/>
    <mergeCell ref="A65:E65"/>
    <mergeCell ref="A73:E73"/>
    <mergeCell ref="A81:E81"/>
    <mergeCell ref="A37:F37"/>
    <mergeCell ref="A38:A40"/>
    <mergeCell ref="B38:B39"/>
    <mergeCell ref="C38:C3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61"/>
  <sheetViews>
    <sheetView showGridLines="0" tabSelected="1" view="pageBreakPreview" zoomScaleSheetLayoutView="100" workbookViewId="0" topLeftCell="A7">
      <selection activeCell="G21" sqref="G21"/>
    </sheetView>
  </sheetViews>
  <sheetFormatPr defaultColWidth="9.140625" defaultRowHeight="12.75"/>
  <cols>
    <col min="1" max="1" width="37.421875" style="78" customWidth="1"/>
    <col min="2" max="2" width="13.8515625" style="78" customWidth="1"/>
    <col min="3" max="3" width="18.140625" style="78" customWidth="1"/>
    <col min="4" max="4" width="19.421875" style="78" customWidth="1"/>
    <col min="5" max="5" width="14.28125" style="78" bestFit="1" customWidth="1"/>
    <col min="6" max="6" width="15.00390625" style="78" customWidth="1"/>
    <col min="7" max="7" width="14.00390625" style="78" bestFit="1" customWidth="1"/>
    <col min="8" max="8" width="13.00390625" style="78" customWidth="1"/>
    <col min="9" max="9" width="16.7109375" style="78" customWidth="1"/>
    <col min="10" max="10" width="15.28125" style="78" customWidth="1"/>
    <col min="11" max="16384" width="9.140625" style="78" customWidth="1"/>
  </cols>
  <sheetData>
    <row r="1" spans="1:4" ht="18" customHeight="1">
      <c r="A1" s="229" t="str">
        <f>'D - sem insalubridade'!A1</f>
        <v>ANEXO XIV-M - PLANILHA DE FORMAÇÃO DE CUSTO</v>
      </c>
      <c r="B1" s="229"/>
      <c r="C1" s="229"/>
      <c r="D1" s="229"/>
    </row>
    <row r="2" spans="1:4" ht="12.75">
      <c r="A2" s="229" t="str">
        <f>'D - sem insalubridade'!A2:B2</f>
        <v>LOTE 05 A - ESCOLAS SEM INSALUBRIDADE</v>
      </c>
      <c r="B2" s="229"/>
      <c r="C2" s="327"/>
      <c r="D2" s="327"/>
    </row>
    <row r="3" spans="1:4" ht="12.75">
      <c r="A3" s="229" t="s">
        <v>110</v>
      </c>
      <c r="B3" s="229"/>
      <c r="C3" s="327"/>
      <c r="D3" s="327"/>
    </row>
    <row r="4" spans="1:4" ht="3" customHeight="1">
      <c r="A4" s="79"/>
      <c r="B4" s="79"/>
      <c r="C4" s="79"/>
      <c r="D4" s="79"/>
    </row>
    <row r="5" spans="1:4" s="80" customFormat="1" ht="12.75">
      <c r="A5" s="313" t="s">
        <v>141</v>
      </c>
      <c r="B5" s="313"/>
      <c r="C5" s="313"/>
      <c r="D5" s="313"/>
    </row>
    <row r="6" ht="2.25" customHeight="1"/>
    <row r="7" spans="1:4" ht="36" customHeight="1">
      <c r="A7" s="329" t="s">
        <v>211</v>
      </c>
      <c r="B7" s="329"/>
      <c r="C7" s="329"/>
      <c r="D7" s="329"/>
    </row>
    <row r="8" spans="1:4" ht="63" customHeight="1">
      <c r="A8" s="328" t="s">
        <v>92</v>
      </c>
      <c r="B8" s="328"/>
      <c r="C8" s="328"/>
      <c r="D8" s="328"/>
    </row>
    <row r="10" spans="1:3" ht="12.75">
      <c r="A10" s="59" t="s">
        <v>28</v>
      </c>
      <c r="B10" s="59"/>
      <c r="C10" s="112">
        <v>404</v>
      </c>
    </row>
    <row r="11" ht="6.75" customHeight="1"/>
    <row r="12" spans="1:4" ht="12.75">
      <c r="A12" s="321" t="str">
        <f>'D-C'!A11:I11</f>
        <v>FAIXA 01 - DE 21.501 A 28.538</v>
      </c>
      <c r="B12" s="322"/>
      <c r="C12" s="322"/>
      <c r="D12" s="322"/>
    </row>
    <row r="13" spans="1:4" s="81" customFormat="1" ht="36">
      <c r="A13" s="127" t="s">
        <v>27</v>
      </c>
      <c r="B13" s="124" t="s">
        <v>214</v>
      </c>
      <c r="C13" s="124" t="s">
        <v>215</v>
      </c>
      <c r="D13" s="124" t="s">
        <v>216</v>
      </c>
    </row>
    <row r="14" spans="1:5" ht="12.75">
      <c r="A14" s="175" t="s">
        <v>178</v>
      </c>
      <c r="B14" s="224">
        <v>385</v>
      </c>
      <c r="C14" s="125">
        <f>'D-I'!F111</f>
        <v>0</v>
      </c>
      <c r="D14" s="183">
        <f>'D-I'!G111</f>
        <v>0</v>
      </c>
      <c r="E14" s="91"/>
    </row>
    <row r="15" spans="1:5" ht="12.75">
      <c r="A15" s="175" t="s">
        <v>179</v>
      </c>
      <c r="B15" s="224">
        <v>18324</v>
      </c>
      <c r="C15" s="125">
        <f>'D-I'!F112</f>
        <v>0</v>
      </c>
      <c r="D15" s="183">
        <f>'D-I'!G112</f>
        <v>0</v>
      </c>
      <c r="E15" s="91"/>
    </row>
    <row r="16" spans="1:5" ht="12.75">
      <c r="A16" s="175" t="s">
        <v>180</v>
      </c>
      <c r="B16" s="224">
        <v>5022</v>
      </c>
      <c r="C16" s="125">
        <f>'D-I'!F113</f>
        <v>0</v>
      </c>
      <c r="D16" s="183">
        <f>'D-I'!G113</f>
        <v>0</v>
      </c>
      <c r="E16" s="91"/>
    </row>
    <row r="17" spans="1:5" ht="12.75">
      <c r="A17" s="175" t="s">
        <v>181</v>
      </c>
      <c r="B17" s="224">
        <v>4807</v>
      </c>
      <c r="C17" s="125">
        <f>'D-I'!F114</f>
        <v>0</v>
      </c>
      <c r="D17" s="183">
        <f>'D-I'!G114</f>
        <v>0</v>
      </c>
      <c r="E17" s="91"/>
    </row>
    <row r="18" spans="1:5" ht="12.75">
      <c r="A18" s="190" t="s">
        <v>213</v>
      </c>
      <c r="B18" s="225">
        <f>SUM(B14:B17)</f>
        <v>28538</v>
      </c>
      <c r="C18" s="125"/>
      <c r="D18" s="183"/>
      <c r="E18" s="91"/>
    </row>
    <row r="19" spans="1:5" s="25" customFormat="1" ht="12.75">
      <c r="A19" s="318" t="s">
        <v>234</v>
      </c>
      <c r="B19" s="320"/>
      <c r="C19" s="341"/>
      <c r="D19" s="111"/>
      <c r="E19" s="342"/>
    </row>
    <row r="20" spans="2:6" ht="12.75">
      <c r="B20" s="189"/>
      <c r="F20" s="82"/>
    </row>
    <row r="21" spans="1:4" ht="12.75">
      <c r="A21" s="323" t="str">
        <f>'D-C'!A18:I18</f>
        <v>FAIXA 02 - DE 14.301 A 21.500</v>
      </c>
      <c r="B21" s="324"/>
      <c r="C21" s="324"/>
      <c r="D21" s="324"/>
    </row>
    <row r="22" spans="1:4" s="81" customFormat="1" ht="36">
      <c r="A22" s="142" t="s">
        <v>27</v>
      </c>
      <c r="B22" s="124" t="s">
        <v>214</v>
      </c>
      <c r="C22" s="124" t="s">
        <v>215</v>
      </c>
      <c r="D22" s="124" t="s">
        <v>216</v>
      </c>
    </row>
    <row r="23" spans="1:5" ht="12.75">
      <c r="A23" s="175" t="s">
        <v>178</v>
      </c>
      <c r="B23" s="224">
        <v>289</v>
      </c>
      <c r="C23" s="125">
        <f>'D-I'!F120</f>
        <v>0</v>
      </c>
      <c r="D23" s="183">
        <f>'D-I'!G120</f>
        <v>0</v>
      </c>
      <c r="E23" s="91"/>
    </row>
    <row r="24" spans="1:5" ht="12.75">
      <c r="A24" s="175" t="s">
        <v>179</v>
      </c>
      <c r="B24" s="224">
        <v>13831</v>
      </c>
      <c r="C24" s="125">
        <f>'D-I'!F121</f>
        <v>0</v>
      </c>
      <c r="D24" s="183">
        <f>'D-I'!G121</f>
        <v>0</v>
      </c>
      <c r="E24" s="91"/>
    </row>
    <row r="25" spans="1:5" ht="12.75">
      <c r="A25" s="175" t="s">
        <v>180</v>
      </c>
      <c r="B25" s="224">
        <v>3796</v>
      </c>
      <c r="C25" s="125">
        <f>'D-I'!F122</f>
        <v>0</v>
      </c>
      <c r="D25" s="183">
        <f>'D-I'!G122</f>
        <v>0</v>
      </c>
      <c r="E25" s="91"/>
    </row>
    <row r="26" spans="1:5" ht="12.75">
      <c r="A26" s="175" t="s">
        <v>181</v>
      </c>
      <c r="B26" s="224">
        <v>3610</v>
      </c>
      <c r="C26" s="125">
        <f>'D-I'!F123</f>
        <v>0</v>
      </c>
      <c r="D26" s="183">
        <f>'D-I'!G123</f>
        <v>0</v>
      </c>
      <c r="E26" s="91"/>
    </row>
    <row r="27" spans="1:5" ht="12.75">
      <c r="A27" s="190" t="s">
        <v>213</v>
      </c>
      <c r="B27" s="225">
        <f>SUM(B23:B26)</f>
        <v>21526</v>
      </c>
      <c r="C27" s="125"/>
      <c r="D27" s="183"/>
      <c r="E27" s="91"/>
    </row>
    <row r="28" spans="1:5" s="25" customFormat="1" ht="12.75">
      <c r="A28" s="318" t="s">
        <v>234</v>
      </c>
      <c r="B28" s="320"/>
      <c r="C28" s="341"/>
      <c r="D28" s="111"/>
      <c r="E28" s="342"/>
    </row>
    <row r="29" ht="12.75">
      <c r="E29" s="91"/>
    </row>
    <row r="30" spans="1:6" ht="12.75">
      <c r="A30" s="325" t="str">
        <f>'D-C'!A25:I25</f>
        <v>FAIXA 03 - DE 7.201 A 14.300</v>
      </c>
      <c r="B30" s="326"/>
      <c r="C30" s="326"/>
      <c r="D30" s="326"/>
      <c r="F30" s="90"/>
    </row>
    <row r="31" spans="1:4" ht="36">
      <c r="A31" s="142" t="s">
        <v>27</v>
      </c>
      <c r="B31" s="124" t="s">
        <v>214</v>
      </c>
      <c r="C31" s="124" t="s">
        <v>215</v>
      </c>
      <c r="D31" s="124" t="s">
        <v>216</v>
      </c>
    </row>
    <row r="32" spans="1:4" s="81" customFormat="1" ht="12.75">
      <c r="A32" s="175" t="s">
        <v>178</v>
      </c>
      <c r="B32" s="224">
        <v>193</v>
      </c>
      <c r="C32" s="125">
        <f>'D-I'!F129</f>
        <v>0</v>
      </c>
      <c r="D32" s="183">
        <f>'D-I'!G129</f>
        <v>0</v>
      </c>
    </row>
    <row r="33" spans="1:5" ht="12.75">
      <c r="A33" s="175" t="s">
        <v>179</v>
      </c>
      <c r="B33" s="224">
        <v>9218</v>
      </c>
      <c r="C33" s="125">
        <f>'D-I'!F130</f>
        <v>0</v>
      </c>
      <c r="D33" s="183">
        <f>'D-I'!G130</f>
        <v>0</v>
      </c>
      <c r="E33" s="91"/>
    </row>
    <row r="34" spans="1:5" ht="12.75">
      <c r="A34" s="175" t="s">
        <v>180</v>
      </c>
      <c r="B34" s="224">
        <v>2529</v>
      </c>
      <c r="C34" s="125">
        <f>'D-I'!F131</f>
        <v>0</v>
      </c>
      <c r="D34" s="183">
        <f>'D-I'!G131</f>
        <v>0</v>
      </c>
      <c r="E34" s="91"/>
    </row>
    <row r="35" spans="1:5" ht="12.75">
      <c r="A35" s="175" t="s">
        <v>181</v>
      </c>
      <c r="B35" s="224">
        <v>2405</v>
      </c>
      <c r="C35" s="125">
        <f>'D-I'!F132</f>
        <v>0</v>
      </c>
      <c r="D35" s="183">
        <f>'D-I'!G132</f>
        <v>0</v>
      </c>
      <c r="E35" s="91"/>
    </row>
    <row r="36" spans="1:5" ht="12.75">
      <c r="A36" s="190" t="s">
        <v>213</v>
      </c>
      <c r="B36" s="225">
        <f>SUM(B32:B35)</f>
        <v>14345</v>
      </c>
      <c r="C36" s="125"/>
      <c r="D36" s="183"/>
      <c r="E36" s="91"/>
    </row>
    <row r="37" spans="1:5" s="25" customFormat="1" ht="12.75">
      <c r="A37" s="318" t="s">
        <v>234</v>
      </c>
      <c r="B37" s="320"/>
      <c r="C37" s="341"/>
      <c r="D37" s="111"/>
      <c r="E37" s="342"/>
    </row>
    <row r="38" ht="12.75">
      <c r="E38" s="91"/>
    </row>
    <row r="39" spans="1:5" ht="12.75" customHeight="1">
      <c r="A39" s="302" t="str">
        <f>'D-C'!A32:I32</f>
        <v>FAIXA 04 - DE 3.001 A 7.200</v>
      </c>
      <c r="B39" s="303"/>
      <c r="C39" s="303"/>
      <c r="D39" s="303"/>
      <c r="E39" s="91"/>
    </row>
    <row r="40" spans="1:4" ht="36">
      <c r="A40" s="142" t="s">
        <v>27</v>
      </c>
      <c r="B40" s="124" t="s">
        <v>214</v>
      </c>
      <c r="C40" s="124" t="s">
        <v>215</v>
      </c>
      <c r="D40" s="124" t="s">
        <v>216</v>
      </c>
    </row>
    <row r="41" spans="1:4" ht="12.75">
      <c r="A41" s="175" t="s">
        <v>178</v>
      </c>
      <c r="B41" s="224">
        <v>97</v>
      </c>
      <c r="C41" s="125">
        <f>'D-I'!F138</f>
        <v>0</v>
      </c>
      <c r="D41" s="183">
        <f>'D-I'!G138</f>
        <v>0</v>
      </c>
    </row>
    <row r="42" spans="1:4" s="81" customFormat="1" ht="12.75">
      <c r="A42" s="175" t="s">
        <v>179</v>
      </c>
      <c r="B42" s="224">
        <v>4660</v>
      </c>
      <c r="C42" s="125">
        <f>'D-I'!F139</f>
        <v>0</v>
      </c>
      <c r="D42" s="183">
        <f>'D-I'!G139</f>
        <v>0</v>
      </c>
    </row>
    <row r="43" spans="1:5" ht="12.75">
      <c r="A43" s="175" t="s">
        <v>180</v>
      </c>
      <c r="B43" s="224">
        <v>1286</v>
      </c>
      <c r="C43" s="125">
        <f>'D-I'!F140</f>
        <v>0</v>
      </c>
      <c r="D43" s="183">
        <f>'D-I'!G140</f>
        <v>0</v>
      </c>
      <c r="E43" s="91"/>
    </row>
    <row r="44" spans="1:5" ht="12.75">
      <c r="A44" s="175" t="s">
        <v>181</v>
      </c>
      <c r="B44" s="224">
        <v>1206</v>
      </c>
      <c r="C44" s="125">
        <f>'D-I'!F141</f>
        <v>0</v>
      </c>
      <c r="D44" s="183">
        <f>'D-I'!G141</f>
        <v>0</v>
      </c>
      <c r="E44" s="91"/>
    </row>
    <row r="45" spans="1:5" ht="12.75">
      <c r="A45" s="190" t="s">
        <v>213</v>
      </c>
      <c r="B45" s="225">
        <f>SUM(B41:B44)</f>
        <v>7249</v>
      </c>
      <c r="C45" s="125"/>
      <c r="D45" s="183"/>
      <c r="E45" s="91"/>
    </row>
    <row r="46" spans="1:5" s="25" customFormat="1" ht="12.75">
      <c r="A46" s="318" t="s">
        <v>234</v>
      </c>
      <c r="B46" s="320"/>
      <c r="C46" s="341"/>
      <c r="D46" s="111"/>
      <c r="E46" s="342"/>
    </row>
    <row r="47" ht="12.75">
      <c r="E47" s="91"/>
    </row>
    <row r="48" spans="1:5" ht="12.75">
      <c r="A48" s="285" t="str">
        <f>'D-C'!A39:I39</f>
        <v>FAIXA 05 - DE 1 A 3.000</v>
      </c>
      <c r="B48" s="286"/>
      <c r="C48" s="286"/>
      <c r="D48" s="286"/>
      <c r="E48" s="91"/>
    </row>
    <row r="49" spans="1:5" ht="36">
      <c r="A49" s="142" t="s">
        <v>27</v>
      </c>
      <c r="B49" s="124" t="s">
        <v>214</v>
      </c>
      <c r="C49" s="124" t="s">
        <v>215</v>
      </c>
      <c r="D49" s="124" t="s">
        <v>216</v>
      </c>
      <c r="E49" s="91"/>
    </row>
    <row r="50" spans="1:4" ht="12.75">
      <c r="A50" s="175" t="s">
        <v>178</v>
      </c>
      <c r="B50" s="224">
        <v>39</v>
      </c>
      <c r="C50" s="125">
        <f>'D-I'!F147</f>
        <v>0</v>
      </c>
      <c r="D50" s="183">
        <f>'D-I'!G147</f>
        <v>0</v>
      </c>
    </row>
    <row r="51" spans="1:4" ht="12.75">
      <c r="A51" s="175" t="s">
        <v>179</v>
      </c>
      <c r="B51" s="224">
        <v>1935</v>
      </c>
      <c r="C51" s="125">
        <f>'D-I'!F148</f>
        <v>0</v>
      </c>
      <c r="D51" s="183">
        <f>'D-I'!G148</f>
        <v>0</v>
      </c>
    </row>
    <row r="52" spans="1:4" s="81" customFormat="1" ht="12.75">
      <c r="A52" s="175" t="s">
        <v>180</v>
      </c>
      <c r="B52" s="224">
        <v>541</v>
      </c>
      <c r="C52" s="125">
        <f>'D-I'!F149</f>
        <v>0</v>
      </c>
      <c r="D52" s="183">
        <f>'D-I'!G149</f>
        <v>0</v>
      </c>
    </row>
    <row r="53" spans="1:5" ht="12.75">
      <c r="A53" s="175" t="s">
        <v>181</v>
      </c>
      <c r="B53" s="224">
        <v>489</v>
      </c>
      <c r="C53" s="125">
        <f>'D-I'!F150</f>
        <v>0</v>
      </c>
      <c r="D53" s="183">
        <f>'D-I'!G150</f>
        <v>0</v>
      </c>
      <c r="E53" s="129"/>
    </row>
    <row r="54" spans="1:5" ht="12.75">
      <c r="A54" s="190" t="s">
        <v>213</v>
      </c>
      <c r="B54" s="225">
        <f>SUM(B50:B53)</f>
        <v>3004</v>
      </c>
      <c r="C54" s="125"/>
      <c r="D54" s="183"/>
      <c r="E54" s="129"/>
    </row>
    <row r="55" spans="1:5" s="25" customFormat="1" ht="12.75">
      <c r="A55" s="318" t="s">
        <v>234</v>
      </c>
      <c r="B55" s="320"/>
      <c r="C55" s="341"/>
      <c r="D55" s="111"/>
      <c r="E55" s="342"/>
    </row>
    <row r="56" spans="1:5" ht="12.75">
      <c r="A56" s="219"/>
      <c r="B56" s="220"/>
      <c r="C56" s="220"/>
      <c r="D56" s="221"/>
      <c r="E56" s="129"/>
    </row>
    <row r="57" spans="1:5" ht="12.75" customHeight="1">
      <c r="A57" s="134"/>
      <c r="B57" s="134"/>
      <c r="C57" s="134"/>
      <c r="D57" s="134"/>
      <c r="E57" s="91"/>
    </row>
    <row r="58" spans="1:4" ht="12.75">
      <c r="A58" s="330" t="s">
        <v>150</v>
      </c>
      <c r="B58" s="330"/>
      <c r="C58" s="330"/>
      <c r="D58" s="330"/>
    </row>
    <row r="59" spans="1:4" s="128" customFormat="1" ht="12">
      <c r="A59" s="330" t="s">
        <v>129</v>
      </c>
      <c r="B59" s="330"/>
      <c r="C59" s="330"/>
      <c r="D59" s="330"/>
    </row>
    <row r="60" spans="1:4" s="128" customFormat="1" ht="12">
      <c r="A60" s="330" t="s">
        <v>130</v>
      </c>
      <c r="B60" s="330"/>
      <c r="C60" s="330"/>
      <c r="D60" s="330"/>
    </row>
    <row r="61" spans="1:4" s="128" customFormat="1" ht="28.5" customHeight="1">
      <c r="A61" s="330" t="s">
        <v>151</v>
      </c>
      <c r="B61" s="330"/>
      <c r="C61" s="330"/>
      <c r="D61" s="330"/>
    </row>
  </sheetData>
  <sheetProtection/>
  <mergeCells count="20">
    <mergeCell ref="A19:B19"/>
    <mergeCell ref="A28:B28"/>
    <mergeCell ref="A37:B37"/>
    <mergeCell ref="A46:B46"/>
    <mergeCell ref="A55:B55"/>
    <mergeCell ref="A61:D61"/>
    <mergeCell ref="A58:D58"/>
    <mergeCell ref="A59:D59"/>
    <mergeCell ref="A60:D60"/>
    <mergeCell ref="A48:D48"/>
    <mergeCell ref="A3:D3"/>
    <mergeCell ref="A5:D5"/>
    <mergeCell ref="A8:D8"/>
    <mergeCell ref="A7:D7"/>
    <mergeCell ref="A2:D2"/>
    <mergeCell ref="A39:D39"/>
    <mergeCell ref="A1:D1"/>
    <mergeCell ref="A12:D12"/>
    <mergeCell ref="A21:D21"/>
    <mergeCell ref="A30:D3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67"/>
  <sheetViews>
    <sheetView showGridLines="0"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37.421875" style="78" customWidth="1"/>
    <col min="2" max="2" width="13.8515625" style="78" customWidth="1"/>
    <col min="3" max="3" width="18.140625" style="78" customWidth="1"/>
    <col min="4" max="4" width="19.421875" style="78" customWidth="1"/>
    <col min="5" max="5" width="16.57421875" style="78" bestFit="1" customWidth="1"/>
    <col min="6" max="6" width="17.28125" style="78" bestFit="1" customWidth="1"/>
    <col min="7" max="7" width="14.28125" style="78" bestFit="1" customWidth="1"/>
    <col min="8" max="8" width="15.00390625" style="78" customWidth="1"/>
    <col min="9" max="9" width="14.00390625" style="78" bestFit="1" customWidth="1"/>
    <col min="10" max="10" width="13.00390625" style="78" customWidth="1"/>
    <col min="11" max="11" width="16.7109375" style="78" customWidth="1"/>
    <col min="12" max="12" width="15.28125" style="78" customWidth="1"/>
    <col min="13" max="16384" width="9.140625" style="78" customWidth="1"/>
  </cols>
  <sheetData>
    <row r="1" spans="1:6" ht="18" customHeight="1">
      <c r="A1" s="229" t="str">
        <f>'D - sem insalubridade'!A1</f>
        <v>ANEXO XIV-M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05 A - ESCOLAS SEM INSALUBRIDADE</v>
      </c>
      <c r="B2" s="229"/>
      <c r="C2" s="327"/>
      <c r="D2" s="327"/>
      <c r="E2" s="327"/>
      <c r="F2" s="327"/>
    </row>
    <row r="3" spans="1:6" ht="12.75">
      <c r="A3" s="229" t="s">
        <v>231</v>
      </c>
      <c r="B3" s="229"/>
      <c r="C3" s="327"/>
      <c r="D3" s="327"/>
      <c r="E3" s="327"/>
      <c r="F3" s="327"/>
    </row>
    <row r="4" spans="1:6" ht="3" customHeight="1">
      <c r="A4" s="79"/>
      <c r="B4" s="79"/>
      <c r="C4" s="79"/>
      <c r="D4" s="79"/>
      <c r="E4" s="79"/>
      <c r="F4" s="79"/>
    </row>
    <row r="5" spans="1:6" s="80" customFormat="1" ht="12.75">
      <c r="A5" s="313" t="s">
        <v>141</v>
      </c>
      <c r="B5" s="313"/>
      <c r="C5" s="313"/>
      <c r="D5" s="313"/>
      <c r="E5" s="313"/>
      <c r="F5" s="313"/>
    </row>
    <row r="6" ht="2.25" customHeight="1"/>
    <row r="7" spans="1:6" ht="36" customHeight="1">
      <c r="A7" s="334" t="s">
        <v>211</v>
      </c>
      <c r="B7" s="334"/>
      <c r="C7" s="334"/>
      <c r="D7" s="334"/>
      <c r="E7" s="334"/>
      <c r="F7" s="334"/>
    </row>
    <row r="8" spans="1:6" ht="63" customHeight="1">
      <c r="A8" s="328" t="s">
        <v>92</v>
      </c>
      <c r="B8" s="328"/>
      <c r="C8" s="328"/>
      <c r="D8" s="328"/>
      <c r="E8" s="328"/>
      <c r="F8" s="328"/>
    </row>
    <row r="10" spans="1:3" ht="12.75">
      <c r="A10" s="59" t="s">
        <v>28</v>
      </c>
      <c r="B10" s="59"/>
      <c r="C10" s="112">
        <v>404</v>
      </c>
    </row>
    <row r="11" ht="6.75" customHeight="1"/>
    <row r="12" spans="1:6" ht="12.75">
      <c r="A12" s="321" t="s">
        <v>221</v>
      </c>
      <c r="B12" s="322"/>
      <c r="C12" s="322"/>
      <c r="D12" s="322"/>
      <c r="E12" s="322"/>
      <c r="F12" s="335"/>
    </row>
    <row r="13" spans="1:6" s="81" customFormat="1" ht="36">
      <c r="A13" s="142" t="s">
        <v>27</v>
      </c>
      <c r="B13" s="124" t="s">
        <v>214</v>
      </c>
      <c r="C13" s="124" t="s">
        <v>215</v>
      </c>
      <c r="D13" s="124" t="s">
        <v>216</v>
      </c>
      <c r="E13" s="124" t="s">
        <v>217</v>
      </c>
      <c r="F13" s="124" t="s">
        <v>218</v>
      </c>
    </row>
    <row r="14" spans="1:7" ht="12.75">
      <c r="A14" s="175" t="s">
        <v>178</v>
      </c>
      <c r="B14" s="224">
        <v>385</v>
      </c>
      <c r="C14" s="125">
        <f>'D-I'!F111</f>
        <v>0</v>
      </c>
      <c r="D14" s="183">
        <f>'D-I'!G111</f>
        <v>0</v>
      </c>
      <c r="E14" s="183">
        <f>B14*$C$10*C14</f>
        <v>0</v>
      </c>
      <c r="F14" s="126">
        <f>B14*$C$10*D14</f>
        <v>0</v>
      </c>
      <c r="G14" s="91"/>
    </row>
    <row r="15" spans="1:7" ht="12.75">
      <c r="A15" s="175" t="s">
        <v>179</v>
      </c>
      <c r="B15" s="224">
        <v>14259</v>
      </c>
      <c r="C15" s="125">
        <f>'D-I'!F112</f>
        <v>0</v>
      </c>
      <c r="D15" s="183">
        <f>'D-I'!G112</f>
        <v>0</v>
      </c>
      <c r="E15" s="183">
        <f>B15*$C$10*C15</f>
        <v>0</v>
      </c>
      <c r="F15" s="126">
        <f>B15*$C$10*D15</f>
        <v>0</v>
      </c>
      <c r="G15" s="91"/>
    </row>
    <row r="16" spans="1:7" ht="12.75">
      <c r="A16" s="175" t="s">
        <v>180</v>
      </c>
      <c r="B16" s="224">
        <v>3783</v>
      </c>
      <c r="C16" s="125">
        <f>'D-I'!F113</f>
        <v>0</v>
      </c>
      <c r="D16" s="183">
        <f>'D-I'!G113</f>
        <v>0</v>
      </c>
      <c r="E16" s="183">
        <f>B16*$C$10*C16</f>
        <v>0</v>
      </c>
      <c r="F16" s="126">
        <f>B16*$C$10*D16</f>
        <v>0</v>
      </c>
      <c r="G16" s="91"/>
    </row>
    <row r="17" spans="1:7" ht="12.75">
      <c r="A17" s="175" t="s">
        <v>181</v>
      </c>
      <c r="B17" s="224">
        <v>2946</v>
      </c>
      <c r="C17" s="125">
        <f>'D-I'!F114</f>
        <v>0</v>
      </c>
      <c r="D17" s="183">
        <f>'D-I'!G114</f>
        <v>0</v>
      </c>
      <c r="E17" s="183">
        <f>B17*$C$10*C17</f>
        <v>0</v>
      </c>
      <c r="F17" s="126">
        <f>B17*$C$10*D17</f>
        <v>0</v>
      </c>
      <c r="G17" s="91"/>
    </row>
    <row r="18" spans="1:7" ht="12.75">
      <c r="A18" s="190" t="s">
        <v>213</v>
      </c>
      <c r="B18" s="225">
        <f>SUM(B14:B17)</f>
        <v>21373</v>
      </c>
      <c r="C18" s="125"/>
      <c r="D18" s="183"/>
      <c r="E18" s="183"/>
      <c r="F18" s="126"/>
      <c r="G18" s="91"/>
    </row>
    <row r="19" spans="1:7" ht="13.5" customHeight="1">
      <c r="A19" s="318" t="s">
        <v>219</v>
      </c>
      <c r="B19" s="319"/>
      <c r="C19" s="320"/>
      <c r="D19" s="111"/>
      <c r="E19" s="187">
        <f>SUM(E14:E17)</f>
        <v>0</v>
      </c>
      <c r="F19" s="187">
        <f>SUM(F14:F17)</f>
        <v>0</v>
      </c>
      <c r="G19" s="91"/>
    </row>
    <row r="20" spans="1:7" ht="13.5" customHeight="1">
      <c r="A20" s="318" t="s">
        <v>220</v>
      </c>
      <c r="B20" s="319"/>
      <c r="C20" s="320"/>
      <c r="D20" s="111"/>
      <c r="E20" s="187">
        <f>SUM(E14:E17)</f>
        <v>0</v>
      </c>
      <c r="F20" s="187">
        <f>SUM(F14:F17)</f>
        <v>0</v>
      </c>
      <c r="G20" s="91"/>
    </row>
    <row r="21" spans="2:8" ht="12.75">
      <c r="B21" s="189"/>
      <c r="H21" s="82"/>
    </row>
    <row r="22" spans="1:6" ht="12.75">
      <c r="A22" s="323" t="s">
        <v>222</v>
      </c>
      <c r="B22" s="324"/>
      <c r="C22" s="324"/>
      <c r="D22" s="324"/>
      <c r="E22" s="324"/>
      <c r="F22" s="336"/>
    </row>
    <row r="23" spans="1:6" s="81" customFormat="1" ht="36">
      <c r="A23" s="142" t="s">
        <v>27</v>
      </c>
      <c r="B23" s="124" t="s">
        <v>214</v>
      </c>
      <c r="C23" s="124" t="s">
        <v>215</v>
      </c>
      <c r="D23" s="124" t="s">
        <v>216</v>
      </c>
      <c r="E23" s="124" t="s">
        <v>217</v>
      </c>
      <c r="F23" s="124" t="s">
        <v>218</v>
      </c>
    </row>
    <row r="24" spans="1:7" ht="12.75">
      <c r="A24" s="175" t="s">
        <v>178</v>
      </c>
      <c r="B24" s="224">
        <v>289</v>
      </c>
      <c r="C24" s="125">
        <f>'D-I'!F120</f>
        <v>0</v>
      </c>
      <c r="D24" s="183">
        <f>'D-I'!G120</f>
        <v>0</v>
      </c>
      <c r="E24" s="183">
        <f>B24*$C$10*C24</f>
        <v>0</v>
      </c>
      <c r="F24" s="126">
        <f>B24*$C$10*D24</f>
        <v>0</v>
      </c>
      <c r="G24" s="91"/>
    </row>
    <row r="25" spans="1:7" ht="12.75">
      <c r="A25" s="175" t="s">
        <v>179</v>
      </c>
      <c r="B25" s="224">
        <v>10768</v>
      </c>
      <c r="C25" s="125">
        <f>'D-I'!F121</f>
        <v>0</v>
      </c>
      <c r="D25" s="183">
        <f>'D-I'!G121</f>
        <v>0</v>
      </c>
      <c r="E25" s="183">
        <f>B25*$C$10*C25</f>
        <v>0</v>
      </c>
      <c r="F25" s="126">
        <f>B25*$C$10*D25</f>
        <v>0</v>
      </c>
      <c r="G25" s="91"/>
    </row>
    <row r="26" spans="1:7" ht="12.75">
      <c r="A26" s="175" t="s">
        <v>180</v>
      </c>
      <c r="B26" s="224">
        <v>2860</v>
      </c>
      <c r="C26" s="125">
        <f>'D-I'!F122</f>
        <v>0</v>
      </c>
      <c r="D26" s="183">
        <f>'D-I'!G122</f>
        <v>0</v>
      </c>
      <c r="E26" s="183">
        <f>B26*$C$10*C26</f>
        <v>0</v>
      </c>
      <c r="F26" s="126">
        <f>B26*$C$10*D26</f>
        <v>0</v>
      </c>
      <c r="G26" s="91"/>
    </row>
    <row r="27" spans="1:7" ht="12.75">
      <c r="A27" s="175" t="s">
        <v>181</v>
      </c>
      <c r="B27" s="224">
        <v>2213</v>
      </c>
      <c r="C27" s="125">
        <f>'D-I'!F123</f>
        <v>0</v>
      </c>
      <c r="D27" s="183">
        <f>'D-I'!G123</f>
        <v>0</v>
      </c>
      <c r="E27" s="183">
        <f>B27*$C$10*C27</f>
        <v>0</v>
      </c>
      <c r="F27" s="126">
        <f>B27*$C$10*D27</f>
        <v>0</v>
      </c>
      <c r="G27" s="91"/>
    </row>
    <row r="28" spans="1:7" ht="12.75">
      <c r="A28" s="190" t="s">
        <v>213</v>
      </c>
      <c r="B28" s="225">
        <f>SUM(B24:B27)</f>
        <v>16130</v>
      </c>
      <c r="C28" s="125"/>
      <c r="D28" s="183"/>
      <c r="E28" s="183"/>
      <c r="F28" s="126"/>
      <c r="G28" s="91"/>
    </row>
    <row r="29" spans="1:7" ht="14.25" customHeight="1">
      <c r="A29" s="318" t="s">
        <v>219</v>
      </c>
      <c r="B29" s="319"/>
      <c r="C29" s="320"/>
      <c r="D29" s="111"/>
      <c r="E29" s="187">
        <f>SUM(E24:E27)</f>
        <v>0</v>
      </c>
      <c r="F29" s="187">
        <f>SUM(F24:F27)</f>
        <v>0</v>
      </c>
      <c r="G29" s="91"/>
    </row>
    <row r="30" spans="1:7" ht="14.25" customHeight="1">
      <c r="A30" s="318" t="s">
        <v>220</v>
      </c>
      <c r="B30" s="319"/>
      <c r="C30" s="320"/>
      <c r="D30" s="111"/>
      <c r="E30" s="187">
        <f>SUM(E24:E27)</f>
        <v>0</v>
      </c>
      <c r="F30" s="187">
        <f>SUM(F24:F27)</f>
        <v>0</v>
      </c>
      <c r="G30" s="91"/>
    </row>
    <row r="31" ht="12.75">
      <c r="G31" s="91"/>
    </row>
    <row r="32" spans="1:8" ht="12.75">
      <c r="A32" s="325" t="s">
        <v>223</v>
      </c>
      <c r="B32" s="326"/>
      <c r="C32" s="326"/>
      <c r="D32" s="326"/>
      <c r="E32" s="326"/>
      <c r="F32" s="337"/>
      <c r="H32" s="90"/>
    </row>
    <row r="33" spans="1:6" ht="36">
      <c r="A33" s="142" t="s">
        <v>27</v>
      </c>
      <c r="B33" s="124" t="s">
        <v>214</v>
      </c>
      <c r="C33" s="124" t="s">
        <v>215</v>
      </c>
      <c r="D33" s="124" t="s">
        <v>216</v>
      </c>
      <c r="E33" s="124" t="s">
        <v>217</v>
      </c>
      <c r="F33" s="124" t="s">
        <v>218</v>
      </c>
    </row>
    <row r="34" spans="1:6" s="81" customFormat="1" ht="12.75">
      <c r="A34" s="175" t="s">
        <v>178</v>
      </c>
      <c r="B34" s="224">
        <v>193</v>
      </c>
      <c r="C34" s="125">
        <f>'D-I'!F129</f>
        <v>0</v>
      </c>
      <c r="D34" s="183">
        <f>'D-I'!G129</f>
        <v>0</v>
      </c>
      <c r="E34" s="183">
        <f>B34*$C$10*C34</f>
        <v>0</v>
      </c>
      <c r="F34" s="126">
        <f>B34*$C$10*D34</f>
        <v>0</v>
      </c>
    </row>
    <row r="35" spans="1:7" ht="12.75">
      <c r="A35" s="175" t="s">
        <v>179</v>
      </c>
      <c r="B35" s="224">
        <v>7175</v>
      </c>
      <c r="C35" s="125">
        <f>'D-I'!F130</f>
        <v>0</v>
      </c>
      <c r="D35" s="183">
        <f>'D-I'!G130</f>
        <v>0</v>
      </c>
      <c r="E35" s="183">
        <f>B35*$C$10*C35</f>
        <v>0</v>
      </c>
      <c r="F35" s="126">
        <f>B35*$C$10*D35</f>
        <v>0</v>
      </c>
      <c r="G35" s="91"/>
    </row>
    <row r="36" spans="1:7" ht="12.75">
      <c r="A36" s="175" t="s">
        <v>180</v>
      </c>
      <c r="B36" s="224">
        <v>1905</v>
      </c>
      <c r="C36" s="125">
        <f>'D-I'!F131</f>
        <v>0</v>
      </c>
      <c r="D36" s="183">
        <f>'D-I'!G131</f>
        <v>0</v>
      </c>
      <c r="E36" s="183">
        <f>B36*$C$10*C36</f>
        <v>0</v>
      </c>
      <c r="F36" s="126">
        <f>B36*$C$10*D36</f>
        <v>0</v>
      </c>
      <c r="G36" s="91"/>
    </row>
    <row r="37" spans="1:7" ht="12.75">
      <c r="A37" s="175" t="s">
        <v>181</v>
      </c>
      <c r="B37" s="224">
        <v>1474</v>
      </c>
      <c r="C37" s="125">
        <f>'D-I'!F132</f>
        <v>0</v>
      </c>
      <c r="D37" s="183">
        <f>'D-I'!G132</f>
        <v>0</v>
      </c>
      <c r="E37" s="183">
        <f>B37*$C$10*C37</f>
        <v>0</v>
      </c>
      <c r="F37" s="126">
        <f>B37*$C$10*D37</f>
        <v>0</v>
      </c>
      <c r="G37" s="91"/>
    </row>
    <row r="38" spans="1:7" ht="12.75">
      <c r="A38" s="190" t="s">
        <v>213</v>
      </c>
      <c r="B38" s="225">
        <f>SUM(B34:B37)</f>
        <v>10747</v>
      </c>
      <c r="C38" s="125"/>
      <c r="D38" s="183"/>
      <c r="E38" s="183"/>
      <c r="F38" s="126"/>
      <c r="G38" s="91"/>
    </row>
    <row r="39" spans="1:7" ht="12.75">
      <c r="A39" s="318" t="s">
        <v>219</v>
      </c>
      <c r="B39" s="319"/>
      <c r="C39" s="320"/>
      <c r="D39" s="111"/>
      <c r="E39" s="187">
        <f>SUM(E34:E37)</f>
        <v>0</v>
      </c>
      <c r="F39" s="187">
        <f>SUM(F34:F37)</f>
        <v>0</v>
      </c>
      <c r="G39" s="91"/>
    </row>
    <row r="40" spans="1:7" ht="12.75">
      <c r="A40" s="318" t="s">
        <v>220</v>
      </c>
      <c r="B40" s="319"/>
      <c r="C40" s="320"/>
      <c r="D40" s="111"/>
      <c r="E40" s="187">
        <f>SUM(E34:E37)</f>
        <v>0</v>
      </c>
      <c r="F40" s="187">
        <f>SUM(F34:F37)</f>
        <v>0</v>
      </c>
      <c r="G40" s="91"/>
    </row>
    <row r="41" ht="12.75">
      <c r="G41" s="91"/>
    </row>
    <row r="42" spans="1:7" ht="12.75" customHeight="1">
      <c r="A42" s="302" t="s">
        <v>224</v>
      </c>
      <c r="B42" s="303"/>
      <c r="C42" s="303"/>
      <c r="D42" s="303"/>
      <c r="E42" s="303"/>
      <c r="F42" s="304"/>
      <c r="G42" s="91"/>
    </row>
    <row r="43" spans="1:6" ht="36">
      <c r="A43" s="142" t="s">
        <v>27</v>
      </c>
      <c r="B43" s="124" t="s">
        <v>214</v>
      </c>
      <c r="C43" s="124" t="s">
        <v>215</v>
      </c>
      <c r="D43" s="124" t="s">
        <v>216</v>
      </c>
      <c r="E43" s="124" t="s">
        <v>217</v>
      </c>
      <c r="F43" s="124" t="s">
        <v>218</v>
      </c>
    </row>
    <row r="44" spans="1:6" ht="12.75">
      <c r="A44" s="175" t="s">
        <v>178</v>
      </c>
      <c r="B44" s="224">
        <v>97</v>
      </c>
      <c r="C44" s="125">
        <f>'D-I'!F138</f>
        <v>0</v>
      </c>
      <c r="D44" s="183">
        <f>'D-I'!G138</f>
        <v>0</v>
      </c>
      <c r="E44" s="183">
        <f>B44*$C$10*C44</f>
        <v>0</v>
      </c>
      <c r="F44" s="126">
        <f>B44*$C$10*D44</f>
        <v>0</v>
      </c>
    </row>
    <row r="45" spans="1:6" s="81" customFormat="1" ht="12.75">
      <c r="A45" s="175" t="s">
        <v>179</v>
      </c>
      <c r="B45" s="224">
        <v>3626</v>
      </c>
      <c r="C45" s="125">
        <f>'D-I'!F139</f>
        <v>0</v>
      </c>
      <c r="D45" s="183">
        <f>'D-I'!G139</f>
        <v>0</v>
      </c>
      <c r="E45" s="183">
        <f>B45*$C$10*C45</f>
        <v>0</v>
      </c>
      <c r="F45" s="126">
        <f>B45*$C$10*D45</f>
        <v>0</v>
      </c>
    </row>
    <row r="46" spans="1:7" ht="12.75">
      <c r="A46" s="175" t="s">
        <v>180</v>
      </c>
      <c r="B46" s="224">
        <v>970</v>
      </c>
      <c r="C46" s="125">
        <f>'D-I'!F140</f>
        <v>0</v>
      </c>
      <c r="D46" s="183">
        <f>'D-I'!G140</f>
        <v>0</v>
      </c>
      <c r="E46" s="183">
        <f>B46*$C$10*C46</f>
        <v>0</v>
      </c>
      <c r="F46" s="126">
        <f>B46*$C$10*D46</f>
        <v>0</v>
      </c>
      <c r="G46" s="91"/>
    </row>
    <row r="47" spans="1:7" ht="12.75">
      <c r="A47" s="175" t="s">
        <v>181</v>
      </c>
      <c r="B47" s="224">
        <v>740</v>
      </c>
      <c r="C47" s="125">
        <f>'D-I'!F141</f>
        <v>0</v>
      </c>
      <c r="D47" s="183">
        <f>'D-I'!G141</f>
        <v>0</v>
      </c>
      <c r="E47" s="183">
        <f>B47*$C$10*C47</f>
        <v>0</v>
      </c>
      <c r="F47" s="126">
        <f>B47*$C$10*D47</f>
        <v>0</v>
      </c>
      <c r="G47" s="91"/>
    </row>
    <row r="48" spans="1:7" ht="12.75">
      <c r="A48" s="190" t="s">
        <v>213</v>
      </c>
      <c r="B48" s="225">
        <f>SUM(B44:B47)</f>
        <v>5433</v>
      </c>
      <c r="C48" s="125"/>
      <c r="D48" s="183"/>
      <c r="E48" s="183"/>
      <c r="F48" s="126"/>
      <c r="G48" s="91"/>
    </row>
    <row r="49" spans="1:7" ht="12.75">
      <c r="A49" s="318" t="s">
        <v>219</v>
      </c>
      <c r="B49" s="319"/>
      <c r="C49" s="320"/>
      <c r="D49" s="111"/>
      <c r="E49" s="187">
        <f>SUM(E44:E47)</f>
        <v>0</v>
      </c>
      <c r="F49" s="187">
        <f>SUM(F44:F47)</f>
        <v>0</v>
      </c>
      <c r="G49" s="91"/>
    </row>
    <row r="50" spans="1:7" ht="12.75">
      <c r="A50" s="318" t="s">
        <v>220</v>
      </c>
      <c r="B50" s="319"/>
      <c r="C50" s="320"/>
      <c r="D50" s="111"/>
      <c r="E50" s="187">
        <f>SUM(E44:E47)</f>
        <v>0</v>
      </c>
      <c r="F50" s="187">
        <f>SUM(F44:F47)</f>
        <v>0</v>
      </c>
      <c r="G50" s="91"/>
    </row>
    <row r="51" ht="12.75">
      <c r="G51" s="91"/>
    </row>
    <row r="52" spans="1:7" ht="12.75">
      <c r="A52" s="285" t="s">
        <v>225</v>
      </c>
      <c r="B52" s="286"/>
      <c r="C52" s="286"/>
      <c r="D52" s="286"/>
      <c r="E52" s="286"/>
      <c r="F52" s="287"/>
      <c r="G52" s="91"/>
    </row>
    <row r="53" spans="1:7" ht="36">
      <c r="A53" s="142" t="s">
        <v>27</v>
      </c>
      <c r="B53" s="124" t="s">
        <v>214</v>
      </c>
      <c r="C53" s="124" t="s">
        <v>215</v>
      </c>
      <c r="D53" s="124" t="s">
        <v>216</v>
      </c>
      <c r="E53" s="124" t="s">
        <v>217</v>
      </c>
      <c r="F53" s="124" t="s">
        <v>218</v>
      </c>
      <c r="G53" s="91"/>
    </row>
    <row r="54" spans="1:6" ht="12.75">
      <c r="A54" s="175" t="s">
        <v>178</v>
      </c>
      <c r="B54" s="224">
        <v>39</v>
      </c>
      <c r="C54" s="125">
        <f>'D-I'!F147</f>
        <v>0</v>
      </c>
      <c r="D54" s="183">
        <f>'D-I'!G147</f>
        <v>0</v>
      </c>
      <c r="E54" s="183">
        <f>B54*$C$10*C54</f>
        <v>0</v>
      </c>
      <c r="F54" s="126">
        <f>B54*$C$10*D54</f>
        <v>0</v>
      </c>
    </row>
    <row r="55" spans="1:6" ht="12.75">
      <c r="A55" s="175" t="s">
        <v>179</v>
      </c>
      <c r="B55" s="224">
        <v>1509</v>
      </c>
      <c r="C55" s="125">
        <f>'D-I'!F148</f>
        <v>0</v>
      </c>
      <c r="D55" s="183">
        <f>'D-I'!G148</f>
        <v>0</v>
      </c>
      <c r="E55" s="183">
        <f>B55*$C$10*C55</f>
        <v>0</v>
      </c>
      <c r="F55" s="126">
        <f>B55*$C$10*D55</f>
        <v>0</v>
      </c>
    </row>
    <row r="56" spans="1:6" s="81" customFormat="1" ht="12.75">
      <c r="A56" s="175" t="s">
        <v>180</v>
      </c>
      <c r="B56" s="224">
        <v>408</v>
      </c>
      <c r="C56" s="125">
        <f>'D-I'!F149</f>
        <v>0</v>
      </c>
      <c r="D56" s="183">
        <f>'D-I'!G149</f>
        <v>0</v>
      </c>
      <c r="E56" s="183">
        <f>B56*$C$10*C56</f>
        <v>0</v>
      </c>
      <c r="F56" s="126">
        <f>B56*$C$10*D56</f>
        <v>0</v>
      </c>
    </row>
    <row r="57" spans="1:7" ht="12.75">
      <c r="A57" s="175" t="s">
        <v>181</v>
      </c>
      <c r="B57" s="224">
        <v>300</v>
      </c>
      <c r="C57" s="125">
        <f>'D-I'!F150</f>
        <v>0</v>
      </c>
      <c r="D57" s="183">
        <f>'D-I'!G150</f>
        <v>0</v>
      </c>
      <c r="E57" s="183">
        <f>B57*$C$10*C57</f>
        <v>0</v>
      </c>
      <c r="F57" s="126">
        <f>B57*$C$10*D57</f>
        <v>0</v>
      </c>
      <c r="G57" s="129"/>
    </row>
    <row r="58" spans="1:7" ht="12.75">
      <c r="A58" s="190" t="s">
        <v>213</v>
      </c>
      <c r="B58" s="225">
        <f>SUM(B54:B57)</f>
        <v>2256</v>
      </c>
      <c r="C58" s="125"/>
      <c r="D58" s="183"/>
      <c r="E58" s="183"/>
      <c r="F58" s="126"/>
      <c r="G58" s="129"/>
    </row>
    <row r="59" spans="1:7" ht="12.75">
      <c r="A59" s="318" t="s">
        <v>219</v>
      </c>
      <c r="B59" s="319"/>
      <c r="C59" s="320"/>
      <c r="D59" s="111"/>
      <c r="E59" s="187">
        <f>SUM(E54:E57)</f>
        <v>0</v>
      </c>
      <c r="F59" s="187">
        <f>SUM(F54:F57)</f>
        <v>0</v>
      </c>
      <c r="G59" s="129"/>
    </row>
    <row r="60" spans="1:7" ht="12.75">
      <c r="A60" s="331" t="s">
        <v>220</v>
      </c>
      <c r="B60" s="332"/>
      <c r="C60" s="333"/>
      <c r="D60" s="218"/>
      <c r="E60" s="187">
        <f>SUM(E54:E57)</f>
        <v>0</v>
      </c>
      <c r="F60" s="187">
        <f>SUM(F54:F57)</f>
        <v>0</v>
      </c>
      <c r="G60" s="129"/>
    </row>
    <row r="61" spans="1:7" ht="12.75">
      <c r="A61" s="219"/>
      <c r="B61" s="220"/>
      <c r="C61" s="220"/>
      <c r="D61" s="221"/>
      <c r="E61" s="222"/>
      <c r="F61" s="223"/>
      <c r="G61" s="129"/>
    </row>
    <row r="62" spans="1:7" ht="12.75" customHeight="1">
      <c r="A62" s="338" t="s">
        <v>146</v>
      </c>
      <c r="B62" s="338"/>
      <c r="C62" s="338"/>
      <c r="D62" s="338"/>
      <c r="E62" s="339"/>
      <c r="F62" s="340"/>
      <c r="G62" s="91"/>
    </row>
    <row r="63" spans="1:7" ht="12.75" customHeight="1">
      <c r="A63" s="134"/>
      <c r="B63" s="134"/>
      <c r="C63" s="134"/>
      <c r="D63" s="134"/>
      <c r="E63" s="134"/>
      <c r="F63" s="135"/>
      <c r="G63" s="91"/>
    </row>
    <row r="64" spans="1:6" ht="12.75">
      <c r="A64" s="330" t="s">
        <v>150</v>
      </c>
      <c r="B64" s="330"/>
      <c r="C64" s="330"/>
      <c r="D64" s="330"/>
      <c r="E64" s="330"/>
      <c r="F64" s="330"/>
    </row>
    <row r="65" spans="1:6" s="128" customFormat="1" ht="12">
      <c r="A65" s="330" t="s">
        <v>129</v>
      </c>
      <c r="B65" s="330"/>
      <c r="C65" s="330"/>
      <c r="D65" s="330"/>
      <c r="E65" s="330"/>
      <c r="F65" s="330"/>
    </row>
    <row r="66" spans="1:6" s="128" customFormat="1" ht="12">
      <c r="A66" s="330" t="s">
        <v>130</v>
      </c>
      <c r="B66" s="330"/>
      <c r="C66" s="330"/>
      <c r="D66" s="330"/>
      <c r="E66" s="330"/>
      <c r="F66" s="330"/>
    </row>
    <row r="67" spans="1:6" s="128" customFormat="1" ht="28.5" customHeight="1">
      <c r="A67" s="330" t="s">
        <v>151</v>
      </c>
      <c r="B67" s="330"/>
      <c r="C67" s="330"/>
      <c r="D67" s="330"/>
      <c r="E67" s="330"/>
      <c r="F67" s="330"/>
    </row>
  </sheetData>
  <sheetProtection/>
  <mergeCells count="27"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  <mergeCell ref="A32:F32"/>
    <mergeCell ref="A39:C39"/>
    <mergeCell ref="A40:C40"/>
    <mergeCell ref="A42:F42"/>
    <mergeCell ref="A49:C49"/>
    <mergeCell ref="A50:C50"/>
    <mergeCell ref="A12:F12"/>
    <mergeCell ref="A19:C19"/>
    <mergeCell ref="A20:C20"/>
    <mergeCell ref="A22:F22"/>
    <mergeCell ref="A29:C29"/>
    <mergeCell ref="A30:C3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2.00390625" style="155" customWidth="1"/>
    <col min="2" max="2" width="3.7109375" style="155" customWidth="1"/>
    <col min="3" max="3" width="39.140625" style="155" customWidth="1"/>
    <col min="4" max="5" width="15.7109375" style="155" customWidth="1"/>
    <col min="6" max="16384" width="9.140625" style="155" customWidth="1"/>
  </cols>
  <sheetData>
    <row r="1" spans="1:5" ht="33" customHeight="1">
      <c r="A1" s="241" t="str">
        <f>'D - sem insalubridade'!A1</f>
        <v>ANEXO XIV-M - PLANILHA DE FORMAÇÃO DE CUSTO</v>
      </c>
      <c r="B1" s="241"/>
      <c r="C1" s="241"/>
      <c r="D1" s="241"/>
      <c r="E1" s="241"/>
    </row>
    <row r="2" spans="1:5" ht="12.75">
      <c r="A2" s="241" t="str">
        <f>'D - sem insalubridade'!A2:B2</f>
        <v>LOTE 05 A - ESCOLAS SEM INSALUBRIDADE</v>
      </c>
      <c r="B2" s="241"/>
      <c r="C2" s="241"/>
      <c r="D2" s="241"/>
      <c r="E2" s="241"/>
    </row>
    <row r="3" spans="1:5" ht="12.75">
      <c r="A3" s="241" t="s">
        <v>153</v>
      </c>
      <c r="B3" s="241"/>
      <c r="C3" s="241"/>
      <c r="D3" s="241"/>
      <c r="E3" s="241"/>
    </row>
    <row r="4" spans="1:5" ht="12.75">
      <c r="A4" s="191"/>
      <c r="B4" s="191"/>
      <c r="C4" s="191"/>
      <c r="D4" s="191"/>
      <c r="E4" s="191"/>
    </row>
    <row r="5" spans="1:5" ht="12.75">
      <c r="A5" s="242" t="s">
        <v>0</v>
      </c>
      <c r="B5" s="242"/>
      <c r="C5" s="242"/>
      <c r="D5" s="242"/>
      <c r="E5" s="242"/>
    </row>
    <row r="6" spans="1:5" ht="16.5" customHeight="1">
      <c r="A6" s="243" t="s">
        <v>55</v>
      </c>
      <c r="B6" s="243"/>
      <c r="C6" s="243"/>
      <c r="D6" s="242" t="s">
        <v>1</v>
      </c>
      <c r="E6" s="242"/>
    </row>
    <row r="7" spans="1:5" ht="15.75" customHeight="1">
      <c r="A7" s="243"/>
      <c r="B7" s="243"/>
      <c r="C7" s="243"/>
      <c r="D7" s="151" t="s">
        <v>49</v>
      </c>
      <c r="E7" s="194" t="s">
        <v>53</v>
      </c>
    </row>
    <row r="8" spans="1:5" ht="15.75" customHeight="1">
      <c r="A8" s="243"/>
      <c r="B8" s="243"/>
      <c r="C8" s="243"/>
      <c r="D8" s="151" t="s">
        <v>52</v>
      </c>
      <c r="E8" s="194" t="s">
        <v>54</v>
      </c>
    </row>
    <row r="9" spans="1:5" ht="15.75" customHeight="1">
      <c r="A9" s="243"/>
      <c r="B9" s="243"/>
      <c r="C9" s="243"/>
      <c r="D9" s="151" t="s">
        <v>50</v>
      </c>
      <c r="E9" s="194" t="s">
        <v>51</v>
      </c>
    </row>
    <row r="10" spans="1:5" ht="18" customHeight="1">
      <c r="A10" s="243"/>
      <c r="B10" s="243"/>
      <c r="C10" s="243"/>
      <c r="D10" s="242" t="s">
        <v>2</v>
      </c>
      <c r="E10" s="242"/>
    </row>
    <row r="11" spans="1:5" ht="18" customHeight="1">
      <c r="A11" s="244" t="s">
        <v>3</v>
      </c>
      <c r="B11" s="245"/>
      <c r="C11" s="245"/>
      <c r="D11" s="245"/>
      <c r="E11" s="246"/>
    </row>
    <row r="12" spans="1:5" ht="18" customHeight="1">
      <c r="A12" s="195"/>
      <c r="B12" s="152" t="s">
        <v>4</v>
      </c>
      <c r="C12" s="153"/>
      <c r="D12" s="154">
        <v>0</v>
      </c>
      <c r="E12" s="196"/>
    </row>
    <row r="13" spans="1:5" ht="18" customHeight="1">
      <c r="A13" s="235" t="s">
        <v>5</v>
      </c>
      <c r="B13" s="236"/>
      <c r="C13" s="236"/>
      <c r="D13" s="236"/>
      <c r="E13" s="237"/>
    </row>
    <row r="14" spans="1:5" ht="18" customHeight="1">
      <c r="A14" s="197"/>
      <c r="B14" s="152"/>
      <c r="C14" s="152" t="s">
        <v>6</v>
      </c>
      <c r="D14" s="157">
        <v>0</v>
      </c>
      <c r="E14" s="199"/>
    </row>
    <row r="15" spans="1:5" ht="18" customHeight="1">
      <c r="A15" s="235" t="s">
        <v>7</v>
      </c>
      <c r="B15" s="236"/>
      <c r="C15" s="236"/>
      <c r="D15" s="236"/>
      <c r="E15" s="237"/>
    </row>
    <row r="16" spans="1:5" ht="18" customHeight="1">
      <c r="A16" s="197"/>
      <c r="B16" s="165"/>
      <c r="C16" s="156" t="s">
        <v>8</v>
      </c>
      <c r="D16" s="154">
        <v>0</v>
      </c>
      <c r="E16" s="198"/>
    </row>
    <row r="17" spans="1:5" ht="18" customHeight="1">
      <c r="A17" s="197"/>
      <c r="B17" s="165"/>
      <c r="C17" s="156" t="s">
        <v>9</v>
      </c>
      <c r="D17" s="154">
        <v>0</v>
      </c>
      <c r="E17" s="200"/>
    </row>
    <row r="18" spans="1:5" ht="18" customHeight="1">
      <c r="A18" s="197"/>
      <c r="B18" s="165"/>
      <c r="C18" s="156" t="s">
        <v>10</v>
      </c>
      <c r="D18" s="154">
        <v>0</v>
      </c>
      <c r="E18" s="199"/>
    </row>
    <row r="19" spans="1:5" ht="18" customHeight="1">
      <c r="A19" s="235" t="s">
        <v>11</v>
      </c>
      <c r="B19" s="236"/>
      <c r="C19" s="236"/>
      <c r="D19" s="236"/>
      <c r="E19" s="237"/>
    </row>
    <row r="20" spans="1:5" ht="18" customHeight="1">
      <c r="A20" s="201"/>
      <c r="B20" s="158"/>
      <c r="C20" s="159" t="s">
        <v>12</v>
      </c>
      <c r="D20" s="160">
        <v>0</v>
      </c>
      <c r="E20" s="198"/>
    </row>
    <row r="21" spans="1:5" ht="18" customHeight="1">
      <c r="A21" s="202"/>
      <c r="B21" s="161"/>
      <c r="C21" s="162" t="s">
        <v>13</v>
      </c>
      <c r="D21" s="160">
        <v>0</v>
      </c>
      <c r="E21" s="200"/>
    </row>
    <row r="22" spans="1:5" ht="18" customHeight="1">
      <c r="A22" s="238" t="s">
        <v>14</v>
      </c>
      <c r="B22" s="239"/>
      <c r="C22" s="240"/>
      <c r="D22" s="154">
        <v>0</v>
      </c>
      <c r="E22" s="200"/>
    </row>
    <row r="23" spans="1:5" ht="18" customHeight="1">
      <c r="A23" s="247" t="s">
        <v>66</v>
      </c>
      <c r="B23" s="247"/>
      <c r="C23" s="247"/>
      <c r="D23" s="163">
        <v>0</v>
      </c>
      <c r="E23" s="203"/>
    </row>
    <row r="24" spans="1:5" ht="18" customHeight="1">
      <c r="A24" s="244" t="s">
        <v>15</v>
      </c>
      <c r="B24" s="245"/>
      <c r="C24" s="245"/>
      <c r="D24" s="245"/>
      <c r="E24" s="246"/>
    </row>
    <row r="25" spans="1:5" ht="18" customHeight="1">
      <c r="A25" s="235" t="s">
        <v>16</v>
      </c>
      <c r="B25" s="236"/>
      <c r="C25" s="236"/>
      <c r="D25" s="236"/>
      <c r="E25" s="237"/>
    </row>
    <row r="26" spans="1:7" ht="18" customHeight="1">
      <c r="A26" s="197"/>
      <c r="B26" s="165"/>
      <c r="C26" s="156" t="s">
        <v>17</v>
      </c>
      <c r="D26" s="154">
        <v>0</v>
      </c>
      <c r="E26" s="198"/>
      <c r="G26" s="166"/>
    </row>
    <row r="27" spans="1:7" ht="18" customHeight="1">
      <c r="A27" s="197"/>
      <c r="B27" s="165"/>
      <c r="C27" s="164" t="s">
        <v>111</v>
      </c>
      <c r="D27" s="154">
        <v>0</v>
      </c>
      <c r="E27" s="200"/>
      <c r="G27" s="166"/>
    </row>
    <row r="28" spans="1:7" ht="18" customHeight="1">
      <c r="A28" s="197"/>
      <c r="B28" s="165"/>
      <c r="C28" s="156" t="s">
        <v>18</v>
      </c>
      <c r="D28" s="154">
        <v>0</v>
      </c>
      <c r="E28" s="200"/>
      <c r="G28" s="166"/>
    </row>
    <row r="29" spans="1:7" ht="18" customHeight="1">
      <c r="A29" s="197"/>
      <c r="B29" s="165"/>
      <c r="C29" s="156" t="s">
        <v>19</v>
      </c>
      <c r="D29" s="154">
        <v>0</v>
      </c>
      <c r="E29" s="200"/>
      <c r="G29" s="166"/>
    </row>
    <row r="30" spans="1:7" ht="18" customHeight="1">
      <c r="A30" s="197"/>
      <c r="B30" s="165"/>
      <c r="C30" s="164" t="s">
        <v>20</v>
      </c>
      <c r="D30" s="154">
        <v>0</v>
      </c>
      <c r="E30" s="204"/>
      <c r="G30" s="166"/>
    </row>
    <row r="31" spans="1:7" ht="18" customHeight="1">
      <c r="A31" s="197"/>
      <c r="B31" s="165"/>
      <c r="C31" s="156" t="s">
        <v>21</v>
      </c>
      <c r="D31" s="154">
        <v>0</v>
      </c>
      <c r="E31" s="200"/>
      <c r="G31" s="166"/>
    </row>
    <row r="32" spans="1:7" ht="18" customHeight="1">
      <c r="A32" s="197"/>
      <c r="B32" s="165"/>
      <c r="C32" s="156" t="s">
        <v>22</v>
      </c>
      <c r="D32" s="154">
        <v>0</v>
      </c>
      <c r="E32" s="200"/>
      <c r="G32" s="166"/>
    </row>
    <row r="33" spans="1:7" ht="18" customHeight="1">
      <c r="A33" s="197"/>
      <c r="B33" s="165"/>
      <c r="C33" s="156" t="s">
        <v>23</v>
      </c>
      <c r="D33" s="154">
        <v>0</v>
      </c>
      <c r="E33" s="200"/>
      <c r="G33" s="166"/>
    </row>
    <row r="34" spans="1:5" ht="18" customHeight="1">
      <c r="A34" s="197"/>
      <c r="B34" s="165"/>
      <c r="C34" s="156" t="s">
        <v>24</v>
      </c>
      <c r="D34" s="154">
        <v>0</v>
      </c>
      <c r="E34" s="200"/>
    </row>
    <row r="35" spans="1:5" ht="18" customHeight="1">
      <c r="A35" s="248" t="s">
        <v>67</v>
      </c>
      <c r="B35" s="248"/>
      <c r="C35" s="248"/>
      <c r="D35" s="163">
        <v>0</v>
      </c>
      <c r="E35" s="205"/>
    </row>
    <row r="36" spans="1:5" ht="18" customHeight="1">
      <c r="A36" s="249" t="s">
        <v>68</v>
      </c>
      <c r="B36" s="250"/>
      <c r="C36" s="251"/>
      <c r="D36" s="163">
        <v>0</v>
      </c>
      <c r="E36" s="206"/>
    </row>
    <row r="37" spans="1:5" ht="33.75" customHeight="1">
      <c r="A37" s="252" t="s">
        <v>148</v>
      </c>
      <c r="B37" s="253"/>
      <c r="C37" s="253"/>
      <c r="D37" s="253"/>
      <c r="E37" s="254"/>
    </row>
  </sheetData>
  <sheetProtection/>
  <mergeCells count="18">
    <mergeCell ref="A36:C36"/>
    <mergeCell ref="A37:E37"/>
    <mergeCell ref="A11:E11"/>
    <mergeCell ref="A13:E13"/>
    <mergeCell ref="A23:C23"/>
    <mergeCell ref="A24:E24"/>
    <mergeCell ref="A25:E25"/>
    <mergeCell ref="A35:C35"/>
    <mergeCell ref="A15:E15"/>
    <mergeCell ref="A19:E19"/>
    <mergeCell ref="A22:C22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G21" sqref="G2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9" t="str">
        <f>'D - sem insalubridade'!A1</f>
        <v>ANEXO XIV-M - PLANILHA DE FORMAÇÃO DE CUSTO</v>
      </c>
      <c r="B1" s="229"/>
      <c r="C1" s="229"/>
      <c r="D1" s="229"/>
      <c r="E1" s="229"/>
    </row>
    <row r="2" spans="1:6" ht="12.75">
      <c r="A2" s="229" t="str">
        <f>'D - sem insalubridade'!A2:B2</f>
        <v>LOTE 05 A - ESCOLAS SEM INSALUBRIDADE</v>
      </c>
      <c r="B2" s="229"/>
      <c r="C2" s="229"/>
      <c r="D2" s="229"/>
      <c r="E2" s="229"/>
      <c r="F2" s="59"/>
    </row>
    <row r="3" spans="1:6" ht="12.75">
      <c r="A3" s="229" t="s">
        <v>154</v>
      </c>
      <c r="B3" s="229"/>
      <c r="C3" s="229"/>
      <c r="D3" s="229"/>
      <c r="E3" s="229"/>
      <c r="F3" s="59"/>
    </row>
    <row r="4" spans="1:6" ht="12.75" hidden="1">
      <c r="A4" s="60"/>
      <c r="B4" s="60"/>
      <c r="C4" s="60"/>
      <c r="D4" s="60"/>
      <c r="E4" s="60"/>
      <c r="F4" s="60"/>
    </row>
    <row r="5" spans="1:6" ht="12.75" hidden="1">
      <c r="A5" s="60"/>
      <c r="B5" s="60"/>
      <c r="C5" s="60"/>
      <c r="D5" s="60"/>
      <c r="E5" s="60"/>
      <c r="F5" s="60"/>
    </row>
    <row r="7" spans="1:5" ht="25.5" customHeight="1">
      <c r="A7" s="255" t="s">
        <v>0</v>
      </c>
      <c r="B7" s="255"/>
      <c r="C7" s="255"/>
      <c r="D7" s="255"/>
      <c r="E7" s="255"/>
    </row>
    <row r="8" spans="1:5" ht="16.5" customHeight="1">
      <c r="A8" s="256" t="s">
        <v>55</v>
      </c>
      <c r="B8" s="256"/>
      <c r="C8" s="256"/>
      <c r="D8" s="255" t="s">
        <v>1</v>
      </c>
      <c r="E8" s="255"/>
    </row>
    <row r="9" spans="1:5" ht="15.75" customHeight="1">
      <c r="A9" s="256"/>
      <c r="B9" s="256"/>
      <c r="C9" s="256"/>
      <c r="D9" s="120" t="s">
        <v>49</v>
      </c>
      <c r="E9" s="121" t="s">
        <v>135</v>
      </c>
    </row>
    <row r="10" spans="1:5" ht="15.75" customHeight="1">
      <c r="A10" s="256"/>
      <c r="B10" s="256"/>
      <c r="C10" s="256"/>
      <c r="D10" s="120" t="s">
        <v>52</v>
      </c>
      <c r="E10" s="121" t="s">
        <v>54</v>
      </c>
    </row>
    <row r="11" spans="1:5" ht="15.75" customHeight="1">
      <c r="A11" s="256"/>
      <c r="B11" s="256"/>
      <c r="C11" s="256"/>
      <c r="D11" s="120" t="s">
        <v>50</v>
      </c>
      <c r="E11" s="121" t="s">
        <v>51</v>
      </c>
    </row>
    <row r="12" spans="1:5" ht="18" customHeight="1">
      <c r="A12" s="256"/>
      <c r="B12" s="256"/>
      <c r="C12" s="256"/>
      <c r="D12" s="255" t="s">
        <v>2</v>
      </c>
      <c r="E12" s="255"/>
    </row>
    <row r="13" spans="1:5" ht="18" customHeight="1">
      <c r="A13" s="244" t="s">
        <v>3</v>
      </c>
      <c r="B13" s="245"/>
      <c r="C13" s="245"/>
      <c r="D13" s="245"/>
      <c r="E13" s="246"/>
    </row>
    <row r="14" spans="1:5" ht="18" customHeight="1">
      <c r="A14" s="209"/>
      <c r="B14" s="2" t="s">
        <v>4</v>
      </c>
      <c r="C14" s="13"/>
      <c r="D14" s="8">
        <v>0</v>
      </c>
      <c r="E14" s="62"/>
    </row>
    <row r="15" spans="1:5" ht="18" customHeight="1">
      <c r="A15" s="235" t="s">
        <v>5</v>
      </c>
      <c r="B15" s="236"/>
      <c r="C15" s="236"/>
      <c r="D15" s="236"/>
      <c r="E15" s="237"/>
    </row>
    <row r="16" spans="1:5" ht="18" customHeight="1">
      <c r="A16" s="210"/>
      <c r="B16" s="3"/>
      <c r="C16" s="4" t="s">
        <v>6</v>
      </c>
      <c r="D16" s="14">
        <v>0</v>
      </c>
      <c r="E16" s="66"/>
    </row>
    <row r="17" spans="1:5" ht="18" customHeight="1">
      <c r="A17" s="235" t="s">
        <v>7</v>
      </c>
      <c r="B17" s="236"/>
      <c r="C17" s="236"/>
      <c r="D17" s="236"/>
      <c r="E17" s="237"/>
    </row>
    <row r="18" spans="1:5" ht="18" customHeight="1">
      <c r="A18" s="210"/>
      <c r="B18" s="3"/>
      <c r="C18" s="4" t="s">
        <v>8</v>
      </c>
      <c r="D18" s="8">
        <v>0</v>
      </c>
      <c r="E18" s="66"/>
    </row>
    <row r="19" spans="1:5" ht="18" customHeight="1">
      <c r="A19" s="210"/>
      <c r="B19" s="3"/>
      <c r="C19" s="4" t="s">
        <v>9</v>
      </c>
      <c r="D19" s="8">
        <v>0</v>
      </c>
      <c r="E19" s="65"/>
    </row>
    <row r="20" spans="1:5" ht="18" customHeight="1">
      <c r="A20" s="210"/>
      <c r="B20" s="3"/>
      <c r="C20" s="4" t="s">
        <v>10</v>
      </c>
      <c r="D20" s="8">
        <v>0</v>
      </c>
      <c r="E20" s="208"/>
    </row>
    <row r="21" spans="1:5" ht="18" customHeight="1">
      <c r="A21" s="235" t="s">
        <v>11</v>
      </c>
      <c r="B21" s="236"/>
      <c r="C21" s="236"/>
      <c r="D21" s="236"/>
      <c r="E21" s="237"/>
    </row>
    <row r="22" spans="1:5" ht="18" customHeight="1">
      <c r="A22" s="144"/>
      <c r="B22" s="145"/>
      <c r="C22" s="146" t="s">
        <v>12</v>
      </c>
      <c r="D22" s="143">
        <v>0</v>
      </c>
      <c r="E22" s="66"/>
    </row>
    <row r="23" spans="1:5" ht="18" customHeight="1">
      <c r="A23" s="147"/>
      <c r="B23" s="148"/>
      <c r="C23" s="149" t="s">
        <v>13</v>
      </c>
      <c r="D23" s="143">
        <v>0</v>
      </c>
      <c r="E23" s="65"/>
    </row>
    <row r="24" spans="1:5" ht="18" customHeight="1">
      <c r="A24" s="147" t="s">
        <v>14</v>
      </c>
      <c r="B24" s="3"/>
      <c r="C24" s="149"/>
      <c r="D24" s="8">
        <v>0</v>
      </c>
      <c r="E24" s="65"/>
    </row>
    <row r="25" spans="1:11" ht="18" customHeight="1">
      <c r="A25" s="260" t="s">
        <v>66</v>
      </c>
      <c r="B25" s="260"/>
      <c r="C25" s="260"/>
      <c r="D25" s="207">
        <v>0</v>
      </c>
      <c r="E25" s="63"/>
      <c r="K25" s="23"/>
    </row>
    <row r="26" spans="1:5" ht="18" customHeight="1">
      <c r="A26" s="211" t="s">
        <v>15</v>
      </c>
      <c r="B26" s="192"/>
      <c r="C26" s="192"/>
      <c r="D26" s="192"/>
      <c r="E26" s="212"/>
    </row>
    <row r="27" spans="1:5" ht="18" customHeight="1">
      <c r="A27" s="235" t="s">
        <v>16</v>
      </c>
      <c r="B27" s="236"/>
      <c r="C27" s="236"/>
      <c r="D27" s="236"/>
      <c r="E27" s="237"/>
    </row>
    <row r="28" spans="1:12" ht="18" customHeight="1">
      <c r="A28" s="210"/>
      <c r="B28" s="3"/>
      <c r="C28" s="4" t="s">
        <v>17</v>
      </c>
      <c r="D28" s="8">
        <v>0</v>
      </c>
      <c r="E28" s="66"/>
      <c r="H28" s="48"/>
      <c r="L28" s="39"/>
    </row>
    <row r="29" spans="1:12" ht="18" customHeight="1">
      <c r="A29" s="210"/>
      <c r="B29" s="3"/>
      <c r="C29" s="84" t="s">
        <v>111</v>
      </c>
      <c r="D29" s="8">
        <v>0</v>
      </c>
      <c r="E29" s="65"/>
      <c r="H29" s="48"/>
      <c r="L29" s="39"/>
    </row>
    <row r="30" spans="1:12" ht="18" customHeight="1">
      <c r="A30" s="210"/>
      <c r="B30" s="3"/>
      <c r="C30" s="92" t="s">
        <v>18</v>
      </c>
      <c r="D30" s="8">
        <v>0</v>
      </c>
      <c r="E30" s="65"/>
      <c r="H30" s="48"/>
      <c r="L30" s="39"/>
    </row>
    <row r="31" spans="1:12" ht="18" customHeight="1">
      <c r="A31" s="210"/>
      <c r="B31" s="3"/>
      <c r="C31" s="92" t="s">
        <v>19</v>
      </c>
      <c r="D31" s="8">
        <v>0</v>
      </c>
      <c r="E31" s="65"/>
      <c r="H31" s="48"/>
      <c r="L31" s="39"/>
    </row>
    <row r="32" spans="1:12" s="44" customFormat="1" ht="18" customHeight="1">
      <c r="A32" s="213"/>
      <c r="B32" s="11"/>
      <c r="C32" s="84" t="s">
        <v>20</v>
      </c>
      <c r="D32" s="8">
        <v>0</v>
      </c>
      <c r="E32" s="85"/>
      <c r="H32" s="86"/>
      <c r="L32" s="87"/>
    </row>
    <row r="33" spans="1:12" ht="18" customHeight="1">
      <c r="A33" s="210"/>
      <c r="B33" s="3"/>
      <c r="C33" s="92" t="s">
        <v>21</v>
      </c>
      <c r="D33" s="8">
        <v>0</v>
      </c>
      <c r="E33" s="65"/>
      <c r="H33" s="48"/>
      <c r="L33" s="39"/>
    </row>
    <row r="34" spans="1:12" ht="18" customHeight="1">
      <c r="A34" s="210"/>
      <c r="B34" s="3"/>
      <c r="C34" s="92" t="s">
        <v>22</v>
      </c>
      <c r="D34" s="8">
        <v>0</v>
      </c>
      <c r="E34" s="65"/>
      <c r="H34" s="48"/>
      <c r="L34" s="39"/>
    </row>
    <row r="35" spans="1:12" ht="18" customHeight="1">
      <c r="A35" s="210"/>
      <c r="B35" s="3"/>
      <c r="C35" s="92" t="s">
        <v>23</v>
      </c>
      <c r="D35" s="8">
        <v>0</v>
      </c>
      <c r="E35" s="65"/>
      <c r="H35" s="48"/>
      <c r="L35" s="39"/>
    </row>
    <row r="36" spans="1:5" ht="18" customHeight="1">
      <c r="A36" s="210"/>
      <c r="B36" s="3"/>
      <c r="C36" s="4" t="s">
        <v>24</v>
      </c>
      <c r="D36" s="8">
        <v>0</v>
      </c>
      <c r="E36" s="65"/>
    </row>
    <row r="37" spans="1:5" ht="18" customHeight="1">
      <c r="A37" s="260" t="s">
        <v>67</v>
      </c>
      <c r="B37" s="260"/>
      <c r="C37" s="260"/>
      <c r="D37" s="207">
        <v>0</v>
      </c>
      <c r="E37" s="64"/>
    </row>
    <row r="38" spans="1:5" ht="18" customHeight="1">
      <c r="A38" s="261" t="s">
        <v>68</v>
      </c>
      <c r="B38" s="262"/>
      <c r="C38" s="263"/>
      <c r="D38" s="207">
        <v>0</v>
      </c>
      <c r="E38" s="63"/>
    </row>
    <row r="39" spans="1:6" ht="30.75" customHeight="1">
      <c r="A39" s="257" t="s">
        <v>145</v>
      </c>
      <c r="B39" s="258"/>
      <c r="C39" s="258"/>
      <c r="D39" s="258"/>
      <c r="E39" s="259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21" sqref="G21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7" t="str">
        <f>'D - sem insalubridade'!A1</f>
        <v>ANEXO XIV-M - PLANILHA DE FORMAÇÃO DE CUSTO</v>
      </c>
      <c r="B1" s="267"/>
      <c r="C1" s="267"/>
      <c r="D1" s="267"/>
    </row>
    <row r="2" spans="1:5" ht="12.75">
      <c r="A2" s="229" t="str">
        <f>'D - sem insalubridade'!A2:B2</f>
        <v>LOTE 05 A - ESCOLAS SEM INSALUBRIDADE</v>
      </c>
      <c r="B2" s="229"/>
      <c r="C2" s="229"/>
      <c r="D2" s="229"/>
      <c r="E2" s="59"/>
    </row>
    <row r="3" spans="1:5" ht="12.75">
      <c r="A3" s="229" t="s">
        <v>156</v>
      </c>
      <c r="B3" s="229"/>
      <c r="C3" s="229"/>
      <c r="D3" s="229"/>
      <c r="E3" s="59"/>
    </row>
    <row r="5" spans="1:4" ht="15.75">
      <c r="A5" s="268" t="s">
        <v>137</v>
      </c>
      <c r="B5" s="268"/>
      <c r="C5" s="268"/>
      <c r="D5" s="268"/>
    </row>
    <row r="6" spans="1:5" ht="21" customHeight="1">
      <c r="A6" s="268" t="s">
        <v>87</v>
      </c>
      <c r="B6" s="268"/>
      <c r="C6" s="268"/>
      <c r="D6" s="268"/>
      <c r="E6" s="49"/>
    </row>
    <row r="7" spans="1:5" ht="29.25" customHeight="1">
      <c r="A7" s="272" t="s">
        <v>29</v>
      </c>
      <c r="B7" s="272"/>
      <c r="C7" s="272"/>
      <c r="D7" s="88" t="s">
        <v>70</v>
      </c>
      <c r="E7" s="50"/>
    </row>
    <row r="8" spans="1:5" ht="32.25" customHeight="1">
      <c r="A8" s="272" t="s">
        <v>93</v>
      </c>
      <c r="B8" s="272"/>
      <c r="C8" s="272"/>
      <c r="D8" s="171"/>
      <c r="E8" s="50"/>
    </row>
    <row r="9" spans="1:5" ht="18" customHeight="1">
      <c r="A9" s="266" t="s">
        <v>165</v>
      </c>
      <c r="B9" s="266"/>
      <c r="C9" s="116" t="s">
        <v>31</v>
      </c>
      <c r="D9" s="116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6" t="s">
        <v>56</v>
      </c>
      <c r="B18" s="266"/>
      <c r="C18" s="117">
        <f>SUM(C10:C17)</f>
        <v>0</v>
      </c>
      <c r="D18" s="118">
        <f>SUM(D10:D17)</f>
        <v>0</v>
      </c>
      <c r="E18" s="53"/>
    </row>
    <row r="19" spans="1:5" ht="18" customHeight="1">
      <c r="A19" s="269" t="s">
        <v>166</v>
      </c>
      <c r="B19" s="270"/>
      <c r="C19" s="270"/>
      <c r="D19" s="271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163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164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6" t="s">
        <v>57</v>
      </c>
      <c r="B27" s="266"/>
      <c r="C27" s="117">
        <f>SUM(C20:C26)</f>
        <v>0</v>
      </c>
      <c r="D27" s="118">
        <f>SUM(D19:D26)</f>
        <v>0</v>
      </c>
      <c r="E27" s="53"/>
    </row>
    <row r="28" spans="1:5" ht="18" customHeight="1">
      <c r="A28" s="269" t="s">
        <v>167</v>
      </c>
      <c r="B28" s="270"/>
      <c r="C28" s="270"/>
      <c r="D28" s="270"/>
      <c r="E28" s="51"/>
    </row>
    <row r="29" spans="1:5" ht="18" customHeight="1">
      <c r="A29" s="9">
        <v>16</v>
      </c>
      <c r="B29" s="16" t="s">
        <v>168</v>
      </c>
      <c r="C29" s="36"/>
      <c r="D29" s="18"/>
      <c r="E29" s="52"/>
    </row>
    <row r="30" spans="1:5" ht="18" customHeight="1">
      <c r="A30" s="9">
        <v>17</v>
      </c>
      <c r="B30" s="16" t="s">
        <v>169</v>
      </c>
      <c r="C30" s="19"/>
      <c r="D30" s="18"/>
      <c r="E30" s="52"/>
    </row>
    <row r="31" spans="1:5" ht="18" customHeight="1">
      <c r="A31" s="9">
        <v>18</v>
      </c>
      <c r="B31" s="16" t="s">
        <v>170</v>
      </c>
      <c r="C31" s="19"/>
      <c r="D31" s="18"/>
      <c r="E31" s="52"/>
    </row>
    <row r="32" spans="1:5" ht="18" customHeight="1">
      <c r="A32" s="9">
        <v>19</v>
      </c>
      <c r="B32" s="16" t="s">
        <v>171</v>
      </c>
      <c r="C32" s="19"/>
      <c r="D32" s="18"/>
      <c r="E32" s="52"/>
    </row>
    <row r="33" spans="1:5" ht="18" customHeight="1">
      <c r="A33" s="9">
        <v>20</v>
      </c>
      <c r="B33" s="16" t="s">
        <v>172</v>
      </c>
      <c r="C33" s="19"/>
      <c r="D33" s="18"/>
      <c r="E33" s="52"/>
    </row>
    <row r="34" spans="1:5" ht="18" customHeight="1">
      <c r="A34" s="9">
        <v>21</v>
      </c>
      <c r="B34" s="16" t="s">
        <v>173</v>
      </c>
      <c r="C34" s="19"/>
      <c r="D34" s="18"/>
      <c r="E34" s="52"/>
    </row>
    <row r="35" spans="1:5" ht="18" customHeight="1">
      <c r="A35" s="266" t="s">
        <v>58</v>
      </c>
      <c r="B35" s="266"/>
      <c r="C35" s="117">
        <f>SUM(C29:C34)</f>
        <v>0</v>
      </c>
      <c r="D35" s="118">
        <f>SUM(D29:D34)</f>
        <v>0</v>
      </c>
      <c r="E35" s="53"/>
    </row>
    <row r="36" spans="1:5" ht="18" customHeight="1">
      <c r="A36" s="269" t="s">
        <v>46</v>
      </c>
      <c r="B36" s="270"/>
      <c r="C36" s="270"/>
      <c r="D36" s="271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6" t="s">
        <v>59</v>
      </c>
      <c r="B38" s="266"/>
      <c r="C38" s="117">
        <f>SUM(C32:C37)</f>
        <v>0</v>
      </c>
      <c r="D38" s="118">
        <f>D37</f>
        <v>0</v>
      </c>
      <c r="E38" s="53"/>
    </row>
    <row r="39" spans="1:5" ht="18" customHeight="1">
      <c r="A39" s="264" t="s">
        <v>48</v>
      </c>
      <c r="B39" s="265"/>
      <c r="C39" s="117"/>
      <c r="D39" s="119">
        <f>SUM(D38,D35,D27,D18)</f>
        <v>0</v>
      </c>
      <c r="E39" s="54"/>
    </row>
  </sheetData>
  <sheetProtection/>
  <mergeCells count="16">
    <mergeCell ref="A6:D6"/>
    <mergeCell ref="A9:B9"/>
    <mergeCell ref="A8:C8"/>
    <mergeCell ref="A7:C7"/>
    <mergeCell ref="A19:D19"/>
    <mergeCell ref="A28:D28"/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G21" sqref="G21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5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7" t="str">
        <f>'D - sem insalubridade'!A1</f>
        <v>ANEXO XIV-M - PLANILHA DE FORMAÇÃO DE CUSTO</v>
      </c>
      <c r="B1" s="267"/>
      <c r="C1" s="267"/>
      <c r="D1" s="267"/>
      <c r="F1" s="59"/>
    </row>
    <row r="2" spans="1:6" ht="12.75">
      <c r="A2" s="229" t="str">
        <f>'D - sem insalubridade'!A2:B2</f>
        <v>LOTE 05 A - ESCOLAS SEM INSALUBRIDADE</v>
      </c>
      <c r="B2" s="229"/>
      <c r="C2" s="229"/>
      <c r="D2" s="229"/>
      <c r="E2" s="59"/>
      <c r="F2" s="59"/>
    </row>
    <row r="3" spans="1:6" ht="12.75">
      <c r="A3" s="229" t="s">
        <v>155</v>
      </c>
      <c r="B3" s="229"/>
      <c r="C3" s="229"/>
      <c r="D3" s="229"/>
      <c r="E3" s="59"/>
      <c r="F3" s="59"/>
    </row>
    <row r="5" spans="1:4" ht="15.75">
      <c r="A5" s="268" t="s">
        <v>136</v>
      </c>
      <c r="B5" s="268"/>
      <c r="C5" s="268"/>
      <c r="D5" s="268"/>
    </row>
    <row r="6" spans="1:5" ht="21" customHeight="1">
      <c r="A6" s="268" t="s">
        <v>87</v>
      </c>
      <c r="B6" s="268"/>
      <c r="C6" s="268"/>
      <c r="D6" s="268"/>
      <c r="E6" s="49"/>
    </row>
    <row r="7" spans="1:5" ht="36" customHeight="1">
      <c r="A7" s="272" t="s">
        <v>29</v>
      </c>
      <c r="B7" s="272"/>
      <c r="C7" s="272"/>
      <c r="D7" s="88" t="s">
        <v>70</v>
      </c>
      <c r="E7" s="50"/>
    </row>
    <row r="8" spans="1:7" ht="32.25" customHeight="1">
      <c r="A8" s="272" t="s">
        <v>93</v>
      </c>
      <c r="B8" s="272"/>
      <c r="C8" s="272"/>
      <c r="D8" s="171"/>
      <c r="E8" s="50"/>
      <c r="G8" s="61"/>
    </row>
    <row r="9" spans="1:5" ht="18" customHeight="1">
      <c r="A9" s="273" t="s">
        <v>30</v>
      </c>
      <c r="B9" s="273"/>
      <c r="C9" s="137" t="s">
        <v>31</v>
      </c>
      <c r="D9" s="137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6" t="s">
        <v>56</v>
      </c>
      <c r="B18" s="266"/>
      <c r="C18" s="117">
        <f>SUM(C10:C17)</f>
        <v>0</v>
      </c>
      <c r="D18" s="118">
        <f>SUM(D10:D17)</f>
        <v>0</v>
      </c>
      <c r="E18" s="53"/>
    </row>
    <row r="19" spans="1:5" ht="18" customHeight="1">
      <c r="A19" s="269" t="s">
        <v>166</v>
      </c>
      <c r="B19" s="270"/>
      <c r="C19" s="270"/>
      <c r="D19" s="271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163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164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6" t="s">
        <v>57</v>
      </c>
      <c r="B27" s="266"/>
      <c r="C27" s="117">
        <f>SUM(C20:C26)</f>
        <v>0</v>
      </c>
      <c r="D27" s="118">
        <f>SUM(D20:D26)</f>
        <v>0</v>
      </c>
      <c r="E27" s="53"/>
    </row>
    <row r="28" spans="1:5" ht="18" customHeight="1">
      <c r="A28" s="269" t="s">
        <v>167</v>
      </c>
      <c r="B28" s="270"/>
      <c r="C28" s="270"/>
      <c r="D28" s="270"/>
      <c r="E28" s="51"/>
    </row>
    <row r="29" spans="1:5" ht="18" customHeight="1">
      <c r="A29" s="9">
        <v>16</v>
      </c>
      <c r="B29" s="16" t="s">
        <v>168</v>
      </c>
      <c r="C29" s="36"/>
      <c r="D29" s="18"/>
      <c r="E29" s="51"/>
    </row>
    <row r="30" spans="1:5" ht="18" customHeight="1">
      <c r="A30" s="9">
        <v>17</v>
      </c>
      <c r="B30" s="16" t="s">
        <v>169</v>
      </c>
      <c r="C30" s="19"/>
      <c r="D30" s="18"/>
      <c r="E30" s="51"/>
    </row>
    <row r="31" spans="1:5" ht="18" customHeight="1">
      <c r="A31" s="9">
        <v>18</v>
      </c>
      <c r="B31" s="16" t="s">
        <v>170</v>
      </c>
      <c r="C31" s="19"/>
      <c r="D31" s="18"/>
      <c r="E31" s="51"/>
    </row>
    <row r="32" spans="1:5" ht="18" customHeight="1">
      <c r="A32" s="9">
        <v>19</v>
      </c>
      <c r="B32" s="16" t="s">
        <v>171</v>
      </c>
      <c r="C32" s="19"/>
      <c r="D32" s="18"/>
      <c r="E32" s="52"/>
    </row>
    <row r="33" spans="1:5" ht="18" customHeight="1">
      <c r="A33" s="9">
        <v>20</v>
      </c>
      <c r="B33" s="16" t="s">
        <v>172</v>
      </c>
      <c r="C33" s="19"/>
      <c r="D33" s="18"/>
      <c r="E33" s="52"/>
    </row>
    <row r="34" spans="1:5" ht="18" customHeight="1">
      <c r="A34" s="9">
        <v>21</v>
      </c>
      <c r="B34" s="16" t="s">
        <v>173</v>
      </c>
      <c r="C34" s="19"/>
      <c r="D34" s="18"/>
      <c r="E34" s="52"/>
    </row>
    <row r="35" spans="1:5" ht="18" customHeight="1">
      <c r="A35" s="266" t="s">
        <v>58</v>
      </c>
      <c r="B35" s="266"/>
      <c r="C35" s="117">
        <f>SUM(C29:C34)</f>
        <v>0</v>
      </c>
      <c r="D35" s="118">
        <f>SUM(D29:D34)</f>
        <v>0</v>
      </c>
      <c r="E35" s="53"/>
    </row>
    <row r="36" spans="1:5" ht="18" customHeight="1">
      <c r="A36" s="269" t="s">
        <v>46</v>
      </c>
      <c r="B36" s="270"/>
      <c r="C36" s="270"/>
      <c r="D36" s="271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6" t="s">
        <v>59</v>
      </c>
      <c r="B38" s="266"/>
      <c r="C38" s="117">
        <f>SUM(C32:C37)</f>
        <v>0</v>
      </c>
      <c r="D38" s="118">
        <f>D37</f>
        <v>0</v>
      </c>
      <c r="E38" s="53"/>
    </row>
    <row r="39" spans="1:5" ht="18" customHeight="1">
      <c r="A39" s="264" t="s">
        <v>48</v>
      </c>
      <c r="B39" s="265"/>
      <c r="C39" s="117"/>
      <c r="D39" s="119">
        <f>SUM(D38,D35,D27,D18)</f>
        <v>0</v>
      </c>
      <c r="E39" s="54"/>
    </row>
  </sheetData>
  <sheetProtection/>
  <mergeCells count="16">
    <mergeCell ref="A28:D28"/>
    <mergeCell ref="A36:D36"/>
    <mergeCell ref="A3:D3"/>
    <mergeCell ref="A6:D6"/>
    <mergeCell ref="A9:B9"/>
    <mergeCell ref="A18:B18"/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44"/>
  <sheetViews>
    <sheetView showGridLines="0" view="pageBreakPreview" zoomScale="110" zoomScaleNormal="85" zoomScaleSheetLayoutView="110" zoomScalePageLayoutView="0" workbookViewId="0" topLeftCell="A1">
      <selection activeCell="G21" sqref="G21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5.421875" style="15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9.5" customHeight="1">
      <c r="A1" s="267" t="str">
        <f>'D - sem insalubridade'!A1:B1</f>
        <v>ANEXO XIV-M - PLANILHA DE FORMAÇÃO DE CUSTO</v>
      </c>
      <c r="B1" s="267"/>
      <c r="C1" s="267"/>
      <c r="D1" s="267"/>
      <c r="E1" s="267"/>
      <c r="F1" s="267"/>
      <c r="G1" s="267"/>
      <c r="H1" s="267"/>
      <c r="I1" s="267"/>
    </row>
    <row r="2" spans="1:10" ht="12.75">
      <c r="A2" s="229" t="str">
        <f>'D - sem insalubridade'!A2:B2</f>
        <v>LOTE 05 A - ESCOLAS SEM INSALUBRIDADE</v>
      </c>
      <c r="B2" s="229"/>
      <c r="C2" s="229"/>
      <c r="D2" s="229"/>
      <c r="E2" s="229"/>
      <c r="F2" s="229"/>
      <c r="G2" s="229"/>
      <c r="H2" s="229"/>
      <c r="I2" s="229"/>
      <c r="J2" s="59"/>
    </row>
    <row r="3" spans="1:10" ht="12.75">
      <c r="A3" s="229" t="s">
        <v>103</v>
      </c>
      <c r="B3" s="229"/>
      <c r="C3" s="229"/>
      <c r="D3" s="229"/>
      <c r="E3" s="229"/>
      <c r="F3" s="229"/>
      <c r="G3" s="229"/>
      <c r="H3" s="229"/>
      <c r="I3" s="229"/>
      <c r="J3" s="59"/>
    </row>
    <row r="5" spans="1:9" ht="12.75">
      <c r="A5" s="277" t="s">
        <v>124</v>
      </c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29"/>
      <c r="B6" s="229"/>
      <c r="C6" s="229"/>
      <c r="D6" s="229"/>
      <c r="E6" s="229"/>
      <c r="F6" s="229"/>
      <c r="G6" s="229"/>
      <c r="H6" s="229"/>
      <c r="I6" s="229"/>
    </row>
    <row r="7" ht="12.75">
      <c r="A7" s="99" t="s">
        <v>123</v>
      </c>
    </row>
    <row r="8" spans="1:9" ht="12.75">
      <c r="A8" s="279"/>
      <c r="B8" s="279"/>
      <c r="C8" s="279"/>
      <c r="D8" s="279"/>
      <c r="E8" s="279"/>
      <c r="F8" s="279"/>
      <c r="G8" s="279"/>
      <c r="H8" s="279"/>
      <c r="I8" s="279"/>
    </row>
    <row r="9" spans="1:9" ht="12.75">
      <c r="A9" s="278" t="s">
        <v>162</v>
      </c>
      <c r="B9" s="278"/>
      <c r="C9" s="278"/>
      <c r="D9" s="278"/>
      <c r="E9" s="188">
        <v>404</v>
      </c>
      <c r="F9" s="172"/>
      <c r="G9" s="172"/>
      <c r="H9" s="172"/>
      <c r="I9" s="172"/>
    </row>
    <row r="11" spans="1:9" ht="12.75">
      <c r="A11" s="273" t="s">
        <v>226</v>
      </c>
      <c r="B11" s="273"/>
      <c r="C11" s="273"/>
      <c r="D11" s="273"/>
      <c r="E11" s="273"/>
      <c r="F11" s="273"/>
      <c r="G11" s="273"/>
      <c r="H11" s="273"/>
      <c r="I11" s="273"/>
    </row>
    <row r="12" spans="1:9" ht="12.75">
      <c r="A12" s="274" t="s">
        <v>112</v>
      </c>
      <c r="B12" s="275"/>
      <c r="C12" s="274" t="s">
        <v>113</v>
      </c>
      <c r="D12" s="275"/>
      <c r="E12" s="276" t="s">
        <v>160</v>
      </c>
      <c r="F12" s="276" t="s">
        <v>158</v>
      </c>
      <c r="G12" s="276" t="s">
        <v>125</v>
      </c>
      <c r="H12" s="276" t="s">
        <v>128</v>
      </c>
      <c r="I12" s="276" t="s">
        <v>74</v>
      </c>
    </row>
    <row r="13" spans="1:9" ht="43.5" customHeight="1">
      <c r="A13" s="115" t="s">
        <v>117</v>
      </c>
      <c r="B13" s="115" t="s">
        <v>114</v>
      </c>
      <c r="C13" s="115" t="s">
        <v>118</v>
      </c>
      <c r="D13" s="115" t="s">
        <v>114</v>
      </c>
      <c r="E13" s="276"/>
      <c r="F13" s="276"/>
      <c r="G13" s="276"/>
      <c r="H13" s="276"/>
      <c r="I13" s="276"/>
    </row>
    <row r="14" spans="1:9" ht="12.75">
      <c r="A14" s="5" t="s">
        <v>120</v>
      </c>
      <c r="B14" s="5" t="s">
        <v>115</v>
      </c>
      <c r="C14" s="5" t="s">
        <v>121</v>
      </c>
      <c r="D14" s="5" t="s">
        <v>116</v>
      </c>
      <c r="E14" s="97" t="s">
        <v>174</v>
      </c>
      <c r="F14" s="5" t="s">
        <v>122</v>
      </c>
      <c r="G14" s="21" t="s">
        <v>119</v>
      </c>
      <c r="H14" s="5" t="s">
        <v>84</v>
      </c>
      <c r="I14" s="21" t="s">
        <v>86</v>
      </c>
    </row>
    <row r="15" spans="1:9" ht="12.75">
      <c r="A15" s="68">
        <v>148</v>
      </c>
      <c r="B15" s="96">
        <f>'D-A 25h'!$D$38</f>
        <v>0</v>
      </c>
      <c r="C15" s="68">
        <v>183</v>
      </c>
      <c r="D15" s="96">
        <f>'D-A 44h'!$D$36</f>
        <v>0</v>
      </c>
      <c r="E15" s="7">
        <f>(A15*B15+C15*D15)*$E$9</f>
        <v>0</v>
      </c>
      <c r="F15" s="9">
        <v>404</v>
      </c>
      <c r="G15" s="7">
        <f>E15/F15</f>
        <v>0</v>
      </c>
      <c r="H15" s="68">
        <v>28538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3" t="s">
        <v>227</v>
      </c>
      <c r="B18" s="273"/>
      <c r="C18" s="273"/>
      <c r="D18" s="273"/>
      <c r="E18" s="273"/>
      <c r="F18" s="273"/>
      <c r="G18" s="273"/>
      <c r="H18" s="273"/>
      <c r="I18" s="273"/>
    </row>
    <row r="19" spans="1:9" ht="12.75" customHeight="1">
      <c r="A19" s="274" t="s">
        <v>112</v>
      </c>
      <c r="B19" s="275"/>
      <c r="C19" s="274" t="s">
        <v>113</v>
      </c>
      <c r="D19" s="275"/>
      <c r="E19" s="276" t="s">
        <v>161</v>
      </c>
      <c r="F19" s="276" t="s">
        <v>159</v>
      </c>
      <c r="G19" s="276" t="s">
        <v>125</v>
      </c>
      <c r="H19" s="276" t="s">
        <v>128</v>
      </c>
      <c r="I19" s="276" t="s">
        <v>74</v>
      </c>
    </row>
    <row r="20" spans="1:9" ht="42.75" customHeight="1">
      <c r="A20" s="115" t="s">
        <v>117</v>
      </c>
      <c r="B20" s="115" t="s">
        <v>114</v>
      </c>
      <c r="C20" s="115" t="s">
        <v>118</v>
      </c>
      <c r="D20" s="115" t="s">
        <v>114</v>
      </c>
      <c r="E20" s="276"/>
      <c r="F20" s="276"/>
      <c r="G20" s="276"/>
      <c r="H20" s="276"/>
      <c r="I20" s="276"/>
    </row>
    <row r="21" spans="1:9" ht="12.75">
      <c r="A21" s="5" t="s">
        <v>120</v>
      </c>
      <c r="B21" s="5" t="s">
        <v>115</v>
      </c>
      <c r="C21" s="5" t="s">
        <v>121</v>
      </c>
      <c r="D21" s="5" t="s">
        <v>116</v>
      </c>
      <c r="E21" s="97" t="s">
        <v>174</v>
      </c>
      <c r="F21" s="5" t="s">
        <v>122</v>
      </c>
      <c r="G21" s="21" t="s">
        <v>119</v>
      </c>
      <c r="H21" s="5" t="s">
        <v>84</v>
      </c>
      <c r="I21" s="21" t="s">
        <v>86</v>
      </c>
    </row>
    <row r="22" spans="1:9" ht="12.75">
      <c r="A22" s="68">
        <v>127</v>
      </c>
      <c r="B22" s="96">
        <f>'D-A 25h'!$D$38</f>
        <v>0</v>
      </c>
      <c r="C22" s="68">
        <v>152</v>
      </c>
      <c r="D22" s="96">
        <f>'D-A 44h'!$D$36</f>
        <v>0</v>
      </c>
      <c r="E22" s="7">
        <f>(A22*B22+C22*D22)*$E$9</f>
        <v>0</v>
      </c>
      <c r="F22" s="9">
        <v>404</v>
      </c>
      <c r="G22" s="7">
        <f>E22/F22</f>
        <v>0</v>
      </c>
      <c r="H22" s="68">
        <v>21500</v>
      </c>
      <c r="I22" s="10">
        <f>G22/H22</f>
        <v>0</v>
      </c>
    </row>
    <row r="23" spans="1:9" ht="12.75">
      <c r="A23" s="100"/>
      <c r="B23" s="101"/>
      <c r="C23" s="100"/>
      <c r="D23" s="101"/>
      <c r="E23" s="102"/>
      <c r="F23" s="103"/>
      <c r="G23" s="102"/>
      <c r="H23" s="100"/>
      <c r="I23" s="104"/>
    </row>
    <row r="25" spans="1:9" ht="12.75">
      <c r="A25" s="273" t="s">
        <v>228</v>
      </c>
      <c r="B25" s="273"/>
      <c r="C25" s="273"/>
      <c r="D25" s="273"/>
      <c r="E25" s="273"/>
      <c r="F25" s="273"/>
      <c r="G25" s="273"/>
      <c r="H25" s="273"/>
      <c r="I25" s="273"/>
    </row>
    <row r="26" spans="1:9" ht="12.75" customHeight="1">
      <c r="A26" s="274" t="s">
        <v>112</v>
      </c>
      <c r="B26" s="275"/>
      <c r="C26" s="274" t="s">
        <v>113</v>
      </c>
      <c r="D26" s="275"/>
      <c r="E26" s="276" t="s">
        <v>160</v>
      </c>
      <c r="F26" s="276" t="s">
        <v>158</v>
      </c>
      <c r="G26" s="276" t="s">
        <v>125</v>
      </c>
      <c r="H26" s="276" t="s">
        <v>128</v>
      </c>
      <c r="I26" s="276" t="s">
        <v>74</v>
      </c>
    </row>
    <row r="27" spans="1:9" ht="45.75" customHeight="1">
      <c r="A27" s="115" t="s">
        <v>117</v>
      </c>
      <c r="B27" s="115" t="s">
        <v>114</v>
      </c>
      <c r="C27" s="115" t="s">
        <v>118</v>
      </c>
      <c r="D27" s="115" t="s">
        <v>114</v>
      </c>
      <c r="E27" s="276"/>
      <c r="F27" s="276"/>
      <c r="G27" s="276"/>
      <c r="H27" s="276"/>
      <c r="I27" s="276"/>
    </row>
    <row r="28" spans="1:9" ht="12.75">
      <c r="A28" s="5" t="s">
        <v>120</v>
      </c>
      <c r="B28" s="5" t="s">
        <v>115</v>
      </c>
      <c r="C28" s="5" t="s">
        <v>121</v>
      </c>
      <c r="D28" s="5" t="s">
        <v>116</v>
      </c>
      <c r="E28" s="97" t="s">
        <v>174</v>
      </c>
      <c r="F28" s="5" t="s">
        <v>122</v>
      </c>
      <c r="G28" s="21" t="s">
        <v>119</v>
      </c>
      <c r="H28" s="5" t="s">
        <v>84</v>
      </c>
      <c r="I28" s="21" t="s">
        <v>86</v>
      </c>
    </row>
    <row r="29" spans="1:9" ht="12.75">
      <c r="A29" s="68">
        <v>111</v>
      </c>
      <c r="B29" s="96">
        <f>'D-A 25h'!$D$38</f>
        <v>0</v>
      </c>
      <c r="C29" s="68">
        <v>127</v>
      </c>
      <c r="D29" s="96">
        <f>'D-A 44h'!$D$36</f>
        <v>0</v>
      </c>
      <c r="E29" s="7">
        <f>(A29*B29+C29*D29)*$E$9</f>
        <v>0</v>
      </c>
      <c r="F29" s="9">
        <v>404</v>
      </c>
      <c r="G29" s="7">
        <f>E29/F29</f>
        <v>0</v>
      </c>
      <c r="H29" s="68">
        <v>14300</v>
      </c>
      <c r="I29" s="10">
        <f>G29/H29</f>
        <v>0</v>
      </c>
    </row>
    <row r="30" spans="1:9" ht="12.75">
      <c r="A30" s="100"/>
      <c r="B30" s="101"/>
      <c r="C30" s="100"/>
      <c r="D30" s="101"/>
      <c r="E30" s="102"/>
      <c r="F30" s="103"/>
      <c r="G30" s="102"/>
      <c r="H30" s="100"/>
      <c r="I30" s="104"/>
    </row>
    <row r="32" spans="1:9" ht="12.75">
      <c r="A32" s="273" t="s">
        <v>229</v>
      </c>
      <c r="B32" s="273"/>
      <c r="C32" s="273"/>
      <c r="D32" s="273"/>
      <c r="E32" s="273"/>
      <c r="F32" s="273"/>
      <c r="G32" s="273"/>
      <c r="H32" s="273"/>
      <c r="I32" s="273"/>
    </row>
    <row r="33" spans="1:9" ht="12.75" customHeight="1">
      <c r="A33" s="274" t="s">
        <v>112</v>
      </c>
      <c r="B33" s="275"/>
      <c r="C33" s="274" t="s">
        <v>113</v>
      </c>
      <c r="D33" s="275"/>
      <c r="E33" s="276" t="s">
        <v>161</v>
      </c>
      <c r="F33" s="276" t="s">
        <v>158</v>
      </c>
      <c r="G33" s="276" t="s">
        <v>125</v>
      </c>
      <c r="H33" s="276" t="s">
        <v>128</v>
      </c>
      <c r="I33" s="276" t="s">
        <v>74</v>
      </c>
    </row>
    <row r="34" spans="1:9" ht="56.25" customHeight="1">
      <c r="A34" s="115" t="s">
        <v>117</v>
      </c>
      <c r="B34" s="115" t="s">
        <v>114</v>
      </c>
      <c r="C34" s="115" t="s">
        <v>118</v>
      </c>
      <c r="D34" s="115" t="s">
        <v>114</v>
      </c>
      <c r="E34" s="276"/>
      <c r="F34" s="276"/>
      <c r="G34" s="276"/>
      <c r="H34" s="276"/>
      <c r="I34" s="276"/>
    </row>
    <row r="35" spans="1:9" ht="12.75">
      <c r="A35" s="5" t="s">
        <v>120</v>
      </c>
      <c r="B35" s="5" t="s">
        <v>115</v>
      </c>
      <c r="C35" s="5" t="s">
        <v>121</v>
      </c>
      <c r="D35" s="5" t="s">
        <v>116</v>
      </c>
      <c r="E35" s="97" t="s">
        <v>174</v>
      </c>
      <c r="F35" s="5" t="s">
        <v>122</v>
      </c>
      <c r="G35" s="21" t="s">
        <v>119</v>
      </c>
      <c r="H35" s="5" t="s">
        <v>84</v>
      </c>
      <c r="I35" s="21" t="s">
        <v>86</v>
      </c>
    </row>
    <row r="36" spans="1:9" ht="12.75">
      <c r="A36" s="68">
        <v>103</v>
      </c>
      <c r="B36" s="96">
        <f>'D-A 25h'!$D$38</f>
        <v>0</v>
      </c>
      <c r="C36" s="68">
        <v>106</v>
      </c>
      <c r="D36" s="96">
        <f>'D-A 44h'!$D$36</f>
        <v>0</v>
      </c>
      <c r="E36" s="7">
        <f>(A36*B36+C36*D36)*$E$9</f>
        <v>0</v>
      </c>
      <c r="F36" s="9">
        <v>404</v>
      </c>
      <c r="G36" s="7">
        <f>E36/F36</f>
        <v>0</v>
      </c>
      <c r="H36" s="68">
        <v>7200</v>
      </c>
      <c r="I36" s="10">
        <f>G36/H36</f>
        <v>0</v>
      </c>
    </row>
    <row r="37" spans="1:9" ht="12.75">
      <c r="A37" s="100"/>
      <c r="B37" s="101"/>
      <c r="C37" s="100"/>
      <c r="D37" s="101"/>
      <c r="E37" s="102"/>
      <c r="F37" s="103"/>
      <c r="G37" s="102"/>
      <c r="H37" s="100"/>
      <c r="I37" s="104"/>
    </row>
    <row r="39" spans="1:9" ht="12.75">
      <c r="A39" s="273" t="s">
        <v>230</v>
      </c>
      <c r="B39" s="273"/>
      <c r="C39" s="273"/>
      <c r="D39" s="273"/>
      <c r="E39" s="273"/>
      <c r="F39" s="273"/>
      <c r="G39" s="273"/>
      <c r="H39" s="273"/>
      <c r="I39" s="273"/>
    </row>
    <row r="40" spans="1:9" ht="12.75" customHeight="1">
      <c r="A40" s="274" t="s">
        <v>112</v>
      </c>
      <c r="B40" s="275"/>
      <c r="C40" s="274" t="s">
        <v>113</v>
      </c>
      <c r="D40" s="275"/>
      <c r="E40" s="276" t="s">
        <v>161</v>
      </c>
      <c r="F40" s="276" t="s">
        <v>158</v>
      </c>
      <c r="G40" s="276" t="s">
        <v>125</v>
      </c>
      <c r="H40" s="276" t="s">
        <v>128</v>
      </c>
      <c r="I40" s="276" t="s">
        <v>74</v>
      </c>
    </row>
    <row r="41" spans="1:9" ht="45" customHeight="1">
      <c r="A41" s="115" t="s">
        <v>117</v>
      </c>
      <c r="B41" s="115" t="s">
        <v>114</v>
      </c>
      <c r="C41" s="115" t="s">
        <v>118</v>
      </c>
      <c r="D41" s="115" t="s">
        <v>114</v>
      </c>
      <c r="E41" s="276"/>
      <c r="F41" s="276"/>
      <c r="G41" s="276"/>
      <c r="H41" s="276"/>
      <c r="I41" s="276"/>
    </row>
    <row r="42" spans="1:9" ht="12.75">
      <c r="A42" s="5" t="s">
        <v>120</v>
      </c>
      <c r="B42" s="5" t="s">
        <v>115</v>
      </c>
      <c r="C42" s="5" t="s">
        <v>121</v>
      </c>
      <c r="D42" s="5" t="s">
        <v>116</v>
      </c>
      <c r="E42" s="97" t="s">
        <v>174</v>
      </c>
      <c r="F42" s="5" t="s">
        <v>122</v>
      </c>
      <c r="G42" s="21" t="s">
        <v>119</v>
      </c>
      <c r="H42" s="5" t="s">
        <v>84</v>
      </c>
      <c r="I42" s="21" t="s">
        <v>86</v>
      </c>
    </row>
    <row r="43" spans="1:9" ht="12.75">
      <c r="A43" s="68">
        <v>91</v>
      </c>
      <c r="B43" s="96">
        <f>'D-A 25h'!$D$38</f>
        <v>0</v>
      </c>
      <c r="C43" s="68">
        <v>92</v>
      </c>
      <c r="D43" s="96">
        <f>'D-A 44h'!$D$36</f>
        <v>0</v>
      </c>
      <c r="E43" s="7">
        <f>(A43*B43+C43*D43)*$E$9</f>
        <v>0</v>
      </c>
      <c r="F43" s="9">
        <v>404</v>
      </c>
      <c r="G43" s="7">
        <f>E43/F43</f>
        <v>0</v>
      </c>
      <c r="H43" s="68">
        <v>3000</v>
      </c>
      <c r="I43" s="10">
        <f>G43/H43</f>
        <v>0</v>
      </c>
    </row>
    <row r="44" spans="1:9" ht="12.75">
      <c r="A44" s="100"/>
      <c r="B44" s="101"/>
      <c r="C44" s="100"/>
      <c r="D44" s="101"/>
      <c r="E44" s="102"/>
      <c r="F44" s="103"/>
      <c r="G44" s="102"/>
      <c r="H44" s="100"/>
      <c r="I44" s="104"/>
    </row>
  </sheetData>
  <sheetProtection/>
  <mergeCells count="47"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39:I39"/>
    <mergeCell ref="A40:B40"/>
    <mergeCell ref="C40:D40"/>
    <mergeCell ref="E40:E41"/>
    <mergeCell ref="F40:F41"/>
    <mergeCell ref="G40:G41"/>
    <mergeCell ref="H40:H41"/>
    <mergeCell ref="I40:I4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9" t="str">
        <f>'D - sem insalubridade'!A1</f>
        <v>ANEXO XIV-M - PLANILHA DE FORMAÇÃO DE CUSTO</v>
      </c>
      <c r="B1" s="229"/>
    </row>
    <row r="2" spans="1:7" ht="12.75">
      <c r="A2" s="229" t="str">
        <f>'D - sem insalubridade'!A2:B2</f>
        <v>LOTE 05 A - ESCOLAS SEM INSALUBRIDADE</v>
      </c>
      <c r="B2" s="229"/>
      <c r="C2" s="59"/>
      <c r="D2" s="59"/>
      <c r="E2" s="59"/>
      <c r="F2" s="59"/>
      <c r="G2" s="59"/>
    </row>
    <row r="3" spans="1:7" ht="12.75">
      <c r="A3" s="229" t="s">
        <v>104</v>
      </c>
      <c r="B3" s="229"/>
      <c r="C3" s="59"/>
      <c r="D3" s="59"/>
      <c r="E3" s="59"/>
      <c r="F3" s="59"/>
      <c r="G3" s="59"/>
    </row>
    <row r="4" ht="12.75">
      <c r="A4" s="60"/>
    </row>
    <row r="5" ht="12.75">
      <c r="A5" s="60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4" t="s">
        <v>60</v>
      </c>
      <c r="B10" s="234"/>
    </row>
    <row r="11" spans="1:2" ht="31.5" customHeight="1">
      <c r="A11" s="232" t="s">
        <v>157</v>
      </c>
      <c r="B11" s="232"/>
    </row>
    <row r="12" spans="1:4" ht="18" customHeight="1">
      <c r="A12" s="29"/>
      <c r="D12" s="27"/>
    </row>
    <row r="13" spans="1:2" ht="18" customHeight="1">
      <c r="A13" s="226" t="s">
        <v>61</v>
      </c>
      <c r="B13" s="227"/>
    </row>
    <row r="14" ht="18" customHeight="1">
      <c r="A14" s="28"/>
    </row>
    <row r="15" spans="1:2" ht="18" customHeight="1">
      <c r="A15" s="230" t="s">
        <v>65</v>
      </c>
      <c r="B15" s="230"/>
    </row>
    <row r="16" ht="18" customHeight="1">
      <c r="A16" s="28"/>
    </row>
    <row r="17" spans="1:2" ht="30.75" customHeight="1">
      <c r="A17" s="231" t="s">
        <v>94</v>
      </c>
      <c r="B17" s="231"/>
    </row>
    <row r="18" ht="18" customHeight="1">
      <c r="A18" s="28"/>
    </row>
    <row r="19" ht="18" customHeight="1">
      <c r="A19" s="28"/>
    </row>
    <row r="20" spans="1:2" ht="15" customHeight="1">
      <c r="A20" s="231" t="s">
        <v>138</v>
      </c>
      <c r="B20" s="231"/>
    </row>
    <row r="21" spans="1:2" ht="15" customHeight="1">
      <c r="A21" s="231" t="s">
        <v>139</v>
      </c>
      <c r="B21" s="231"/>
    </row>
    <row r="22" spans="1:2" ht="15" customHeight="1">
      <c r="A22" s="280"/>
      <c r="B22" s="280"/>
    </row>
    <row r="23" spans="1:2" ht="18" customHeight="1">
      <c r="A23" s="280"/>
      <c r="B23" s="280"/>
    </row>
    <row r="24" spans="1:2" ht="18" customHeight="1">
      <c r="A24" s="95"/>
      <c r="B24" s="95"/>
    </row>
    <row r="25" spans="1:2" ht="12.75">
      <c r="A25" s="232" t="s">
        <v>62</v>
      </c>
      <c r="B25" s="232"/>
    </row>
    <row r="26" spans="1:2" ht="12.75">
      <c r="A26" s="34"/>
      <c r="B26" s="34"/>
    </row>
    <row r="27" spans="1:2" ht="12.75">
      <c r="A27" s="67" t="s">
        <v>102</v>
      </c>
      <c r="B27" s="94"/>
    </row>
    <row r="28" spans="1:2" ht="12.75">
      <c r="A28" s="67" t="s">
        <v>97</v>
      </c>
      <c r="B28" s="83"/>
    </row>
    <row r="29" spans="1:2" ht="12.75">
      <c r="A29" s="67" t="s">
        <v>98</v>
      </c>
      <c r="B29" s="83"/>
    </row>
    <row r="30" spans="1:2" ht="12.75">
      <c r="A30" s="67" t="s">
        <v>99</v>
      </c>
      <c r="B30" s="83"/>
    </row>
    <row r="31" spans="1:2" ht="12.75">
      <c r="A31" s="67" t="s">
        <v>100</v>
      </c>
      <c r="B31" s="83"/>
    </row>
    <row r="32" spans="1:2" ht="12.75">
      <c r="A32" s="67" t="s">
        <v>101</v>
      </c>
      <c r="B32" s="83"/>
    </row>
    <row r="33" spans="1:2" ht="12.75">
      <c r="A33" s="67" t="s">
        <v>140</v>
      </c>
      <c r="B33" s="83"/>
    </row>
    <row r="34" spans="1:2" ht="12.75">
      <c r="A34" s="67" t="s">
        <v>134</v>
      </c>
      <c r="B34" s="83"/>
    </row>
    <row r="35" spans="1:2" ht="32.25" customHeight="1">
      <c r="A35" s="281"/>
      <c r="B35" s="281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2:B22"/>
    <mergeCell ref="A21:B21"/>
    <mergeCell ref="A25:B25"/>
    <mergeCell ref="A2:B2"/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G21" sqref="G2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9" t="str">
        <f>'D - sem insalubridade'!A1</f>
        <v>ANEXO XIV-M - PLANILHA DE FORMAÇÃO DE CUSTO</v>
      </c>
      <c r="B1" s="229"/>
      <c r="C1" s="229"/>
      <c r="D1" s="229"/>
      <c r="E1" s="229"/>
    </row>
    <row r="2" spans="1:5" ht="12.75">
      <c r="A2" s="229" t="str">
        <f>'D - sem insalubridade'!A2:B2</f>
        <v>LOTE 05 A - ESCOLAS SEM INSALUBRIDADE</v>
      </c>
      <c r="B2" s="229"/>
      <c r="C2" s="229"/>
      <c r="D2" s="229"/>
      <c r="E2" s="229"/>
    </row>
    <row r="3" spans="1:5" ht="12.75">
      <c r="A3" s="229" t="s">
        <v>105</v>
      </c>
      <c r="B3" s="229"/>
      <c r="C3" s="229"/>
      <c r="D3" s="229"/>
      <c r="E3" s="229"/>
    </row>
    <row r="4" spans="1:5" ht="12.75" hidden="1">
      <c r="A4" s="60"/>
      <c r="B4" s="60"/>
      <c r="C4" s="60"/>
      <c r="D4" s="60"/>
      <c r="E4" s="60"/>
    </row>
    <row r="5" ht="12.75" hidden="1"/>
    <row r="7" spans="1:5" ht="12.75">
      <c r="A7" s="255" t="s">
        <v>0</v>
      </c>
      <c r="B7" s="255"/>
      <c r="C7" s="255"/>
      <c r="D7" s="255"/>
      <c r="E7" s="255"/>
    </row>
    <row r="8" spans="1:5" ht="25.5" customHeight="1">
      <c r="A8" s="256" t="s">
        <v>55</v>
      </c>
      <c r="B8" s="256"/>
      <c r="C8" s="256"/>
      <c r="D8" s="255" t="s">
        <v>1</v>
      </c>
      <c r="E8" s="255"/>
    </row>
    <row r="9" spans="1:5" ht="16.5" customHeight="1">
      <c r="A9" s="256"/>
      <c r="B9" s="256"/>
      <c r="C9" s="256"/>
      <c r="D9" s="120" t="s">
        <v>49</v>
      </c>
      <c r="E9" s="121" t="s">
        <v>53</v>
      </c>
    </row>
    <row r="10" spans="1:5" ht="15.75" customHeight="1">
      <c r="A10" s="256"/>
      <c r="B10" s="256"/>
      <c r="C10" s="256"/>
      <c r="D10" s="120" t="s">
        <v>52</v>
      </c>
      <c r="E10" s="121" t="s">
        <v>54</v>
      </c>
    </row>
    <row r="11" spans="1:5" ht="15.75" customHeight="1">
      <c r="A11" s="256"/>
      <c r="B11" s="256"/>
      <c r="C11" s="256"/>
      <c r="D11" s="120" t="s">
        <v>65</v>
      </c>
      <c r="E11" s="121" t="s">
        <v>51</v>
      </c>
    </row>
    <row r="12" spans="1:5" ht="15.75" customHeight="1">
      <c r="A12" s="256"/>
      <c r="B12" s="256"/>
      <c r="C12" s="256"/>
      <c r="D12" s="255" t="s">
        <v>2</v>
      </c>
      <c r="E12" s="255"/>
    </row>
    <row r="13" spans="1:5" ht="18" customHeight="1">
      <c r="A13" s="244" t="s">
        <v>3</v>
      </c>
      <c r="B13" s="245"/>
      <c r="C13" s="245"/>
      <c r="D13" s="245"/>
      <c r="E13" s="246"/>
    </row>
    <row r="14" spans="1:5" ht="18" customHeight="1">
      <c r="A14" s="209"/>
      <c r="B14" s="2" t="s">
        <v>4</v>
      </c>
      <c r="C14" s="13"/>
      <c r="D14" s="150">
        <v>0</v>
      </c>
      <c r="E14" s="62"/>
    </row>
    <row r="15" spans="1:5" ht="18" customHeight="1">
      <c r="A15" s="235" t="s">
        <v>5</v>
      </c>
      <c r="B15" s="236"/>
      <c r="C15" s="236"/>
      <c r="D15" s="236"/>
      <c r="E15" s="237"/>
    </row>
    <row r="16" spans="1:5" ht="18" customHeight="1">
      <c r="A16" s="210"/>
      <c r="B16" s="3"/>
      <c r="C16" s="4" t="s">
        <v>6</v>
      </c>
      <c r="D16" s="14">
        <v>0</v>
      </c>
      <c r="E16" s="66"/>
    </row>
    <row r="17" spans="1:5" ht="18" customHeight="1">
      <c r="A17" s="235" t="s">
        <v>7</v>
      </c>
      <c r="B17" s="236"/>
      <c r="C17" s="236"/>
      <c r="D17" s="236"/>
      <c r="E17" s="237"/>
    </row>
    <row r="18" spans="1:5" ht="18" customHeight="1">
      <c r="A18" s="210"/>
      <c r="B18" s="3"/>
      <c r="C18" s="4" t="s">
        <v>8</v>
      </c>
      <c r="D18" s="8">
        <v>0</v>
      </c>
      <c r="E18" s="66"/>
    </row>
    <row r="19" spans="1:5" ht="18" customHeight="1">
      <c r="A19" s="210"/>
      <c r="B19" s="3"/>
      <c r="C19" s="4" t="s">
        <v>9</v>
      </c>
      <c r="D19" s="8">
        <v>0</v>
      </c>
      <c r="E19" s="65"/>
    </row>
    <row r="20" spans="1:5" ht="18" customHeight="1">
      <c r="A20" s="210"/>
      <c r="B20" s="3"/>
      <c r="C20" s="4" t="s">
        <v>10</v>
      </c>
      <c r="D20" s="8">
        <v>0</v>
      </c>
      <c r="E20" s="208"/>
    </row>
    <row r="21" spans="1:5" ht="18" customHeight="1">
      <c r="A21" s="147"/>
      <c r="B21" s="148"/>
      <c r="C21" s="149" t="s">
        <v>13</v>
      </c>
      <c r="D21" s="143">
        <v>0</v>
      </c>
      <c r="E21" s="65"/>
    </row>
    <row r="22" spans="1:5" ht="18" customHeight="1">
      <c r="A22" s="147"/>
      <c r="B22" s="148" t="s">
        <v>14</v>
      </c>
      <c r="C22" s="149"/>
      <c r="D22" s="150">
        <v>0</v>
      </c>
      <c r="E22" s="65"/>
    </row>
    <row r="23" spans="1:5" ht="18" customHeight="1">
      <c r="A23" s="260" t="s">
        <v>66</v>
      </c>
      <c r="B23" s="260"/>
      <c r="C23" s="260"/>
      <c r="D23" s="214">
        <v>0</v>
      </c>
      <c r="E23" s="63"/>
    </row>
    <row r="24" spans="1:8" ht="18" customHeight="1">
      <c r="A24" s="244" t="s">
        <v>15</v>
      </c>
      <c r="B24" s="245"/>
      <c r="C24" s="245"/>
      <c r="D24" s="245"/>
      <c r="E24" s="246"/>
      <c r="H24" s="23"/>
    </row>
    <row r="25" spans="1:5" ht="18" customHeight="1">
      <c r="A25" s="235" t="s">
        <v>16</v>
      </c>
      <c r="B25" s="236"/>
      <c r="C25" s="236"/>
      <c r="D25" s="236"/>
      <c r="E25" s="237"/>
    </row>
    <row r="26" spans="1:5" ht="18" customHeight="1">
      <c r="A26" s="210"/>
      <c r="B26" s="3"/>
      <c r="C26" s="4" t="s">
        <v>17</v>
      </c>
      <c r="D26" s="150">
        <v>0</v>
      </c>
      <c r="E26" s="66"/>
    </row>
    <row r="27" spans="1:9" ht="18" customHeight="1">
      <c r="A27" s="210"/>
      <c r="B27" s="3"/>
      <c r="C27" s="4" t="s">
        <v>111</v>
      </c>
      <c r="D27" s="150">
        <v>0</v>
      </c>
      <c r="E27" s="65"/>
      <c r="I27" s="39"/>
    </row>
    <row r="28" spans="1:9" ht="18" customHeight="1">
      <c r="A28" s="210"/>
      <c r="B28" s="3"/>
      <c r="C28" s="4" t="s">
        <v>18</v>
      </c>
      <c r="D28" s="150">
        <v>0</v>
      </c>
      <c r="E28" s="65"/>
      <c r="I28" s="39"/>
    </row>
    <row r="29" spans="1:9" ht="18" customHeight="1">
      <c r="A29" s="210"/>
      <c r="B29" s="3"/>
      <c r="C29" s="4" t="s">
        <v>19</v>
      </c>
      <c r="D29" s="150">
        <v>0</v>
      </c>
      <c r="E29" s="65"/>
      <c r="I29" s="39"/>
    </row>
    <row r="30" spans="1:9" ht="18" customHeight="1">
      <c r="A30" s="213"/>
      <c r="B30" s="11"/>
      <c r="C30" s="84" t="s">
        <v>20</v>
      </c>
      <c r="D30" s="150">
        <v>0</v>
      </c>
      <c r="E30" s="85"/>
      <c r="I30" s="39"/>
    </row>
    <row r="31" spans="1:9" ht="18" customHeight="1">
      <c r="A31" s="210"/>
      <c r="B31" s="3"/>
      <c r="C31" s="4" t="s">
        <v>21</v>
      </c>
      <c r="D31" s="150">
        <v>0</v>
      </c>
      <c r="E31" s="65"/>
      <c r="I31" s="39"/>
    </row>
    <row r="32" spans="1:9" ht="18" customHeight="1">
      <c r="A32" s="210"/>
      <c r="B32" s="3"/>
      <c r="C32" s="4" t="s">
        <v>22</v>
      </c>
      <c r="D32" s="150">
        <v>0</v>
      </c>
      <c r="E32" s="65"/>
      <c r="I32" s="39"/>
    </row>
    <row r="33" spans="1:9" ht="18" customHeight="1">
      <c r="A33" s="210"/>
      <c r="B33" s="3"/>
      <c r="C33" s="4" t="s">
        <v>23</v>
      </c>
      <c r="D33" s="150">
        <v>0</v>
      </c>
      <c r="E33" s="65"/>
      <c r="I33" s="39"/>
    </row>
    <row r="34" spans="1:9" ht="18" customHeight="1">
      <c r="A34" s="210"/>
      <c r="B34" s="3"/>
      <c r="C34" s="4" t="s">
        <v>24</v>
      </c>
      <c r="D34" s="150">
        <v>0</v>
      </c>
      <c r="E34" s="65"/>
      <c r="I34" s="39"/>
    </row>
    <row r="35" spans="1:5" ht="18" customHeight="1">
      <c r="A35" s="260" t="s">
        <v>67</v>
      </c>
      <c r="B35" s="260"/>
      <c r="C35" s="260"/>
      <c r="D35" s="214">
        <v>0</v>
      </c>
      <c r="E35" s="64"/>
    </row>
    <row r="36" spans="1:5" ht="18" customHeight="1">
      <c r="A36" s="261" t="s">
        <v>68</v>
      </c>
      <c r="B36" s="262"/>
      <c r="C36" s="263"/>
      <c r="D36" s="214">
        <v>0</v>
      </c>
      <c r="E36" s="64"/>
    </row>
    <row r="37" spans="1:5" ht="38.25" customHeight="1">
      <c r="A37" s="257" t="s">
        <v>145</v>
      </c>
      <c r="B37" s="258"/>
      <c r="C37" s="258"/>
      <c r="D37" s="258"/>
      <c r="E37" s="259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25:E25"/>
    <mergeCell ref="A37:E37"/>
    <mergeCell ref="A35:C35"/>
    <mergeCell ref="A36:C36"/>
    <mergeCell ref="A13:E13"/>
    <mergeCell ref="A7:E7"/>
    <mergeCell ref="A8:C12"/>
    <mergeCell ref="D8:E8"/>
    <mergeCell ref="D12:E12"/>
    <mergeCell ref="A1:E1"/>
    <mergeCell ref="A2:E2"/>
    <mergeCell ref="A3:E3"/>
    <mergeCell ref="A24:E24"/>
    <mergeCell ref="A23:C23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G21" sqref="G21"/>
    </sheetView>
  </sheetViews>
  <sheetFormatPr defaultColWidth="10.421875" defaultRowHeight="12.75"/>
  <cols>
    <col min="1" max="1" width="4.8515625" style="70" customWidth="1"/>
    <col min="2" max="2" width="59.8515625" style="70" customWidth="1"/>
    <col min="3" max="3" width="12.28125" style="70" customWidth="1"/>
    <col min="4" max="4" width="16.57421875" style="70" customWidth="1"/>
    <col min="5" max="5" width="8.00390625" style="71" customWidth="1"/>
    <col min="6" max="16384" width="10.421875" style="70" customWidth="1"/>
  </cols>
  <sheetData>
    <row r="1" spans="1:4" ht="30" customHeight="1">
      <c r="A1" s="282" t="str">
        <f>'D - sem insalubridade'!A1</f>
        <v>ANEXO XIV-M - PLANILHA DE FORMAÇÃO DE CUSTO</v>
      </c>
      <c r="B1" s="282"/>
      <c r="C1" s="282"/>
      <c r="D1" s="282"/>
    </row>
    <row r="2" spans="1:5" ht="12.75">
      <c r="A2" s="229" t="str">
        <f>'D - sem insalubridade'!A2:B2</f>
        <v>LOTE 05 A - ESCOLAS SEM INSALUBRIDADE</v>
      </c>
      <c r="B2" s="229"/>
      <c r="C2" s="229"/>
      <c r="D2" s="229"/>
      <c r="E2" s="89"/>
    </row>
    <row r="3" spans="1:5" ht="12.75">
      <c r="A3" s="229" t="s">
        <v>106</v>
      </c>
      <c r="B3" s="229"/>
      <c r="C3" s="229"/>
      <c r="D3" s="229"/>
      <c r="E3" s="89"/>
    </row>
    <row r="5" spans="1:4" ht="15.75">
      <c r="A5" s="283" t="s">
        <v>65</v>
      </c>
      <c r="B5" s="283"/>
      <c r="C5" s="283"/>
      <c r="D5" s="283"/>
    </row>
    <row r="6" spans="1:5" ht="21" customHeight="1">
      <c r="A6" s="283" t="s">
        <v>87</v>
      </c>
      <c r="B6" s="283"/>
      <c r="C6" s="283"/>
      <c r="D6" s="283"/>
      <c r="E6" s="72"/>
    </row>
    <row r="7" spans="1:5" ht="24" customHeight="1">
      <c r="A7" s="272" t="s">
        <v>29</v>
      </c>
      <c r="B7" s="272"/>
      <c r="C7" s="272"/>
      <c r="D7" s="88" t="s">
        <v>70</v>
      </c>
      <c r="E7" s="73"/>
    </row>
    <row r="8" spans="1:5" ht="22.5" customHeight="1">
      <c r="A8" s="272" t="s">
        <v>93</v>
      </c>
      <c r="B8" s="272"/>
      <c r="C8" s="272"/>
      <c r="D8" s="171"/>
      <c r="E8" s="73"/>
    </row>
    <row r="9" spans="1:5" ht="18" customHeight="1">
      <c r="A9" s="273" t="s">
        <v>30</v>
      </c>
      <c r="B9" s="273"/>
      <c r="C9" s="137" t="s">
        <v>31</v>
      </c>
      <c r="D9" s="137" t="s">
        <v>32</v>
      </c>
      <c r="E9" s="74"/>
    </row>
    <row r="10" spans="1:5" ht="18" customHeight="1">
      <c r="A10" s="5">
        <v>1</v>
      </c>
      <c r="B10" s="16" t="s">
        <v>33</v>
      </c>
      <c r="C10" s="17"/>
      <c r="D10" s="18"/>
      <c r="E10" s="75"/>
    </row>
    <row r="11" spans="1:5" ht="18" customHeight="1">
      <c r="A11" s="5">
        <v>2</v>
      </c>
      <c r="B11" s="16" t="s">
        <v>34</v>
      </c>
      <c r="C11" s="17"/>
      <c r="D11" s="18"/>
      <c r="E11" s="75"/>
    </row>
    <row r="12" spans="1:5" ht="18" customHeight="1">
      <c r="A12" s="5">
        <v>3</v>
      </c>
      <c r="B12" s="16" t="s">
        <v>35</v>
      </c>
      <c r="C12" s="17"/>
      <c r="D12" s="18"/>
      <c r="E12" s="75"/>
    </row>
    <row r="13" spans="1:5" ht="18" customHeight="1">
      <c r="A13" s="5">
        <v>4</v>
      </c>
      <c r="B13" s="16" t="s">
        <v>36</v>
      </c>
      <c r="C13" s="17"/>
      <c r="D13" s="18"/>
      <c r="E13" s="75"/>
    </row>
    <row r="14" spans="1:5" ht="18" customHeight="1">
      <c r="A14" s="5">
        <v>5</v>
      </c>
      <c r="B14" s="16" t="s">
        <v>37</v>
      </c>
      <c r="C14" s="17"/>
      <c r="D14" s="18"/>
      <c r="E14" s="75"/>
    </row>
    <row r="15" spans="1:5" ht="18" customHeight="1">
      <c r="A15" s="5">
        <v>6</v>
      </c>
      <c r="B15" s="16" t="s">
        <v>38</v>
      </c>
      <c r="C15" s="17"/>
      <c r="D15" s="18"/>
      <c r="E15" s="75"/>
    </row>
    <row r="16" spans="1:5" ht="18" customHeight="1">
      <c r="A16" s="5">
        <v>7</v>
      </c>
      <c r="B16" s="16" t="s">
        <v>39</v>
      </c>
      <c r="C16" s="17"/>
      <c r="D16" s="18"/>
      <c r="E16" s="75"/>
    </row>
    <row r="17" spans="1:5" ht="18" customHeight="1">
      <c r="A17" s="5">
        <v>8</v>
      </c>
      <c r="B17" s="16" t="s">
        <v>40</v>
      </c>
      <c r="C17" s="17"/>
      <c r="D17" s="18"/>
      <c r="E17" s="75"/>
    </row>
    <row r="18" spans="1:5" ht="18" customHeight="1">
      <c r="A18" s="266" t="s">
        <v>56</v>
      </c>
      <c r="B18" s="266"/>
      <c r="C18" s="117">
        <f>SUM(C10:C17)</f>
        <v>0</v>
      </c>
      <c r="D18" s="118">
        <f>SUM(D10:D17)</f>
        <v>0</v>
      </c>
      <c r="E18" s="76"/>
    </row>
    <row r="19" spans="1:5" ht="18" customHeight="1">
      <c r="A19" s="269" t="s">
        <v>166</v>
      </c>
      <c r="B19" s="270"/>
      <c r="C19" s="270"/>
      <c r="D19" s="271"/>
      <c r="E19" s="74"/>
    </row>
    <row r="20" spans="1:5" ht="18" customHeight="1">
      <c r="A20" s="9">
        <v>9</v>
      </c>
      <c r="B20" s="35" t="s">
        <v>41</v>
      </c>
      <c r="C20" s="36"/>
      <c r="D20" s="18"/>
      <c r="E20" s="75"/>
    </row>
    <row r="21" spans="1:5" ht="18" customHeight="1">
      <c r="A21" s="5">
        <v>10</v>
      </c>
      <c r="B21" s="16" t="s">
        <v>163</v>
      </c>
      <c r="C21" s="37"/>
      <c r="D21" s="18"/>
      <c r="E21" s="75"/>
    </row>
    <row r="22" spans="1:5" ht="18" customHeight="1">
      <c r="A22" s="9">
        <v>11</v>
      </c>
      <c r="B22" s="16" t="s">
        <v>42</v>
      </c>
      <c r="C22" s="19"/>
      <c r="D22" s="18"/>
      <c r="E22" s="75"/>
    </row>
    <row r="23" spans="1:5" ht="18" customHeight="1">
      <c r="A23" s="5">
        <v>12</v>
      </c>
      <c r="B23" s="16" t="s">
        <v>43</v>
      </c>
      <c r="C23" s="19"/>
      <c r="D23" s="18"/>
      <c r="E23" s="75"/>
    </row>
    <row r="24" spans="1:5" ht="18" customHeight="1">
      <c r="A24" s="9">
        <v>13</v>
      </c>
      <c r="B24" s="16" t="s">
        <v>164</v>
      </c>
      <c r="C24" s="19"/>
      <c r="D24" s="18"/>
      <c r="E24" s="75"/>
    </row>
    <row r="25" spans="1:5" ht="18" customHeight="1">
      <c r="A25" s="5">
        <v>14</v>
      </c>
      <c r="B25" s="16" t="s">
        <v>44</v>
      </c>
      <c r="C25" s="19"/>
      <c r="D25" s="18"/>
      <c r="E25" s="75"/>
    </row>
    <row r="26" spans="1:5" ht="18" customHeight="1">
      <c r="A26" s="9">
        <v>15</v>
      </c>
      <c r="B26" s="35" t="s">
        <v>45</v>
      </c>
      <c r="C26" s="36"/>
      <c r="D26" s="18"/>
      <c r="E26" s="75"/>
    </row>
    <row r="27" spans="1:5" ht="18" customHeight="1">
      <c r="A27" s="266" t="s">
        <v>57</v>
      </c>
      <c r="B27" s="266"/>
      <c r="C27" s="117">
        <f>SUM(C20:C26)</f>
        <v>0</v>
      </c>
      <c r="D27" s="118">
        <f>SUM(D20:D26)</f>
        <v>0</v>
      </c>
      <c r="E27" s="75"/>
    </row>
    <row r="28" spans="1:5" ht="18" customHeight="1">
      <c r="A28" s="269" t="s">
        <v>167</v>
      </c>
      <c r="B28" s="270"/>
      <c r="C28" s="270"/>
      <c r="D28" s="270"/>
      <c r="E28" s="76"/>
    </row>
    <row r="29" spans="1:5" ht="18" customHeight="1">
      <c r="A29" s="9">
        <v>16</v>
      </c>
      <c r="B29" s="16" t="s">
        <v>168</v>
      </c>
      <c r="C29" s="36"/>
      <c r="D29" s="18"/>
      <c r="E29" s="74"/>
    </row>
    <row r="30" spans="1:5" ht="18" customHeight="1">
      <c r="A30" s="9">
        <v>17</v>
      </c>
      <c r="B30" s="16" t="s">
        <v>169</v>
      </c>
      <c r="C30" s="19"/>
      <c r="D30" s="18"/>
      <c r="E30" s="75"/>
    </row>
    <row r="31" spans="1:5" ht="18" customHeight="1">
      <c r="A31" s="9">
        <v>18</v>
      </c>
      <c r="B31" s="16" t="s">
        <v>170</v>
      </c>
      <c r="C31" s="19"/>
      <c r="D31" s="18"/>
      <c r="E31" s="75"/>
    </row>
    <row r="32" spans="1:5" ht="18" customHeight="1">
      <c r="A32" s="9">
        <v>19</v>
      </c>
      <c r="B32" s="16" t="s">
        <v>171</v>
      </c>
      <c r="C32" s="19"/>
      <c r="D32" s="18"/>
      <c r="E32" s="75"/>
    </row>
    <row r="33" spans="1:5" ht="18" customHeight="1">
      <c r="A33" s="9">
        <v>20</v>
      </c>
      <c r="B33" s="16" t="s">
        <v>172</v>
      </c>
      <c r="C33" s="19"/>
      <c r="D33" s="18"/>
      <c r="E33" s="76"/>
    </row>
    <row r="34" spans="1:5" ht="18" customHeight="1">
      <c r="A34" s="9">
        <v>21</v>
      </c>
      <c r="B34" s="16" t="s">
        <v>173</v>
      </c>
      <c r="C34" s="19"/>
      <c r="D34" s="18"/>
      <c r="E34" s="74"/>
    </row>
    <row r="35" spans="1:5" ht="20.25" customHeight="1">
      <c r="A35" s="266" t="s">
        <v>58</v>
      </c>
      <c r="B35" s="266"/>
      <c r="C35" s="117">
        <f>SUM(C29:C34)</f>
        <v>0</v>
      </c>
      <c r="D35" s="118">
        <f>SUM(D29:D34)</f>
        <v>0</v>
      </c>
      <c r="E35" s="75"/>
    </row>
    <row r="36" spans="1:5" ht="18" customHeight="1">
      <c r="A36" s="269" t="s">
        <v>46</v>
      </c>
      <c r="B36" s="270"/>
      <c r="C36" s="270"/>
      <c r="D36" s="271"/>
      <c r="E36" s="76"/>
    </row>
    <row r="37" spans="1:5" ht="25.5" customHeight="1">
      <c r="A37" s="5">
        <v>22</v>
      </c>
      <c r="B37" s="20" t="s">
        <v>47</v>
      </c>
      <c r="C37" s="19"/>
      <c r="D37" s="18"/>
      <c r="E37" s="77"/>
    </row>
    <row r="38" spans="1:4" ht="18.75" customHeight="1">
      <c r="A38" s="266" t="s">
        <v>59</v>
      </c>
      <c r="B38" s="266"/>
      <c r="C38" s="117">
        <f>SUM(C32:C37)</f>
        <v>0</v>
      </c>
      <c r="D38" s="118">
        <f>D37</f>
        <v>0</v>
      </c>
    </row>
    <row r="39" spans="1:4" ht="19.5" customHeight="1">
      <c r="A39" s="264" t="s">
        <v>48</v>
      </c>
      <c r="B39" s="265"/>
      <c r="C39" s="117"/>
      <c r="D39" s="119">
        <f>SUM(D38,D35,D27,D18)</f>
        <v>0</v>
      </c>
    </row>
  </sheetData>
  <sheetProtection/>
  <mergeCells count="16"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  <mergeCell ref="A7:C7"/>
    <mergeCell ref="A8:C8"/>
    <mergeCell ref="A18:B18"/>
    <mergeCell ref="A19:D19"/>
    <mergeCell ref="A27:B27"/>
    <mergeCell ref="A35:B3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2023-03-24T19:16:01Z</cp:lastPrinted>
  <dcterms:created xsi:type="dcterms:W3CDTF">2010-01-15T14:21:43Z</dcterms:created>
  <dcterms:modified xsi:type="dcterms:W3CDTF">2023-03-24T19:16:08Z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