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minimized="1" xWindow="32760" yWindow="32760" windowWidth="10485" windowHeight="6825" tabRatio="849" activeTab="13"/>
  </bookViews>
  <sheets>
    <sheet name="D - sem insalubridade" sheetId="1" r:id="rId1"/>
    <sheet name="D-A 44h" sheetId="2" r:id="rId2"/>
    <sheet name="D-A 25h" sheetId="3" r:id="rId3"/>
    <sheet name="D-B 44h" sheetId="4" r:id="rId4"/>
    <sheet name="D-B 25h" sheetId="5" r:id="rId5"/>
    <sheet name="D-C" sheetId="6" r:id="rId6"/>
    <sheet name="D-D" sheetId="7" r:id="rId7"/>
    <sheet name="D-E" sheetId="8" r:id="rId8"/>
    <sheet name="D-F" sheetId="9" r:id="rId9"/>
    <sheet name="D-G" sheetId="10" r:id="rId10"/>
    <sheet name="D-H" sheetId="11" r:id="rId11"/>
    <sheet name="D-I" sheetId="12" r:id="rId12"/>
    <sheet name="D-J" sheetId="13" r:id="rId13"/>
    <sheet name="D-K" sheetId="14" r:id="rId14"/>
  </sheets>
  <definedNames>
    <definedName name="_xlfn.SINGLE" hidden="1">#NAME?</definedName>
    <definedName name="_xlnm.Print_Area" localSheetId="0">'D - sem insalubridade'!$A$1:$B$38</definedName>
    <definedName name="_xlnm.Print_Area" localSheetId="2">'D-A 25h'!$A$1:$E$39</definedName>
    <definedName name="_xlnm.Print_Area" localSheetId="1">'D-A 44h'!$A$1:$E$37</definedName>
    <definedName name="_xlnm.Print_Area" localSheetId="4">'D-B 25h'!$A$1:$D$40</definedName>
    <definedName name="_xlnm.Print_Area" localSheetId="3">'D-B 44h'!$A$1:$D$41</definedName>
    <definedName name="_xlnm.Print_Area" localSheetId="5">'D-C'!$A$1:$I$38</definedName>
    <definedName name="_xlnm.Print_Area" localSheetId="6">'D-D'!$A$1:$B$43</definedName>
    <definedName name="_xlnm.Print_Area" localSheetId="7">'D-E'!$A$1:$E$37</definedName>
    <definedName name="_xlnm.Print_Area" localSheetId="8">'D-F'!$A$1:$D$41</definedName>
    <definedName name="_xlnm.Print_Area" localSheetId="9">'D-G'!$A$1:$G$30</definedName>
    <definedName name="_xlnm.Print_Area" localSheetId="10">'D-H'!$A$1:$F$61</definedName>
    <definedName name="_xlnm.Print_Area" localSheetId="11">'D-I'!$A$1:$G$137</definedName>
    <definedName name="_xlnm.Print_Area" localSheetId="12">'D-J'!$A$1:$D$51</definedName>
    <definedName name="_xlnm.Print_Area" localSheetId="13">'D-K'!$A$1:$F$57</definedName>
  </definedNames>
  <calcPr fullCalcOnLoad="1"/>
</workbook>
</file>

<file path=xl/sharedStrings.xml><?xml version="1.0" encoding="utf-8"?>
<sst xmlns="http://schemas.openxmlformats.org/spreadsheetml/2006/main" count="837" uniqueCount="231">
  <si>
    <t>PLANILHAS DE CUSTOS</t>
  </si>
  <si>
    <t>CARACTERIZAÇÃO DO POSTO:</t>
  </si>
  <si>
    <t>Valores expressos em Reais (R$)</t>
  </si>
  <si>
    <t>Mão-de-obra (Grupo "A")</t>
  </si>
  <si>
    <t>Salário Base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</si>
  <si>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</si>
  <si>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</si>
  <si>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</si>
  <si>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</si>
  <si>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</si>
  <si>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</si>
  <si>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</si>
  <si>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</si>
  <si>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</si>
  <si>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</si>
  <si>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</si>
  <si>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</si>
  <si>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</si>
  <si>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</si>
  <si>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</si>
  <si>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</si>
  <si>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</si>
  <si>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</si>
  <si>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</si>
  <si>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</si>
  <si>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</si>
  <si>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</si>
  <si>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</si>
  <si>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</si>
  <si>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</si>
  <si>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</si>
  <si>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</si>
  <si>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</si>
  <si>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</si>
  <si>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</si>
  <si>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</si>
  <si>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</si>
  <si>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</si>
  <si>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</si>
  <si>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</si>
  <si>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</si>
  <si>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</si>
  <si>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</si>
  <si>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</si>
  <si>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</si>
  <si>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</si>
  <si>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</si>
  <si>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</si>
  <si>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</si>
  <si>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</si>
  <si>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</si>
  <si>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</si>
  <si>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</si>
  <si>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</si>
  <si>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</si>
  <si>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</si>
  <si>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</si>
  <si>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</si>
  <si>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</si>
  <si>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</si>
  <si>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</si>
  <si>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</si>
  <si>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</si>
  <si>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</si>
  <si>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</si>
  <si>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</si>
  <si>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</si>
  <si>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</si>
  <si>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</si>
  <si>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</si>
  <si>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</si>
  <si>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</si>
  <si>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</si>
  <si>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</si>
  <si>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</si>
  <si>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</si>
  <si>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</si>
  <si>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</si>
  <si>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</si>
  <si>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</si>
  <si>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</si>
  <si>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</si>
  <si>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</si>
  <si>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</si>
  <si>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</si>
  <si>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</si>
  <si>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</si>
  <si>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</si>
  <si>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</si>
  <si>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</si>
  <si>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</si>
  <si>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</si>
  <si>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</si>
  <si>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</si>
  <si>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</si>
  <si>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</si>
  <si>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</si>
  <si>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</si>
  <si>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</si>
  <si>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</si>
  <si>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</si>
  <si>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</si>
  <si>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</si>
  <si>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</si>
  <si>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</si>
  <si>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</si>
  <si>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</si>
  <si>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</si>
  <si>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</si>
  <si>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</si>
  <si>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</si>
  <si>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</si>
  <si>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</si>
  <si>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</si>
  <si>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(A2)</t>
  </si>
  <si>
    <t>(B2)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</si>
  <si>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</si>
  <si>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</si>
  <si>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</si>
  <si>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</si>
  <si>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</si>
  <si>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</si>
  <si>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</si>
  <si>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</si>
  <si>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</si>
  <si>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</si>
  <si>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</si>
  <si>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</si>
  <si>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</si>
  <si>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</si>
  <si>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</si>
  <si>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</si>
  <si>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</si>
  <si>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</si>
  <si>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</si>
  <si>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</si>
  <si>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</si>
  <si>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</si>
  <si>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</si>
  <si>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</si>
  <si>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</si>
  <si>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</si>
  <si>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</si>
  <si>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</si>
  <si>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</si>
  <si>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</si>
  <si>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</si>
  <si>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</si>
  <si>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</si>
  <si>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</si>
  <si>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</si>
  <si>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</si>
  <si>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</si>
  <si>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CUSTO TOTAL PERÍODO</t>
  </si>
  <si>
    <t xml:space="preserve">CUSTO TOTAL PERÍODO 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</si>
  <si>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</si>
  <si>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</si>
  <si>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</si>
  <si>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</si>
  <si>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</si>
  <si>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</si>
  <si>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</si>
  <si>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</si>
  <si>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</si>
  <si>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</si>
  <si>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</si>
  <si>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O valor informado para generos será fixo independente da faixa de atendimento.</t>
  </si>
  <si>
    <t>Cardápio</t>
  </si>
  <si>
    <t>Lote 1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</si>
  <si>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</si>
  <si>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</si>
  <si>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</si>
  <si>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</si>
  <si>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</si>
  <si>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</si>
  <si>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</si>
  <si>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</si>
  <si>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</si>
  <si>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</si>
  <si>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</si>
  <si>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</si>
  <si>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</si>
  <si>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</si>
  <si>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</si>
  <si>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</si>
  <si>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</si>
  <si>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</si>
  <si>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</si>
  <si>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</si>
  <si>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</si>
  <si>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</si>
  <si>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</si>
  <si>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</si>
  <si>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</si>
  <si>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</si>
  <si>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</si>
  <si>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</si>
  <si>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</si>
  <si>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</si>
  <si>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</si>
  <si>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</si>
  <si>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>Total</t>
  </si>
  <si>
    <t>D-K</t>
  </si>
  <si>
    <t>LOTE 01 A - ESCOLAS SEM INSALUBRIDADE</t>
  </si>
  <si>
    <t xml:space="preserve">*** Os valores abaixo referem-se aos valores bruto e líquido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</si>
  <si>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XIV-A - PLANILHA DE FORMAÇÃO DE CUSTO</t>
  </si>
  <si>
    <t>VALOR UNITÁRIO BRUTO POR ATENDIMENTO - B</t>
  </si>
  <si>
    <t>VALOR UNITÁRIO LÍQUIDO POR ATENDIMENTO - C</t>
  </si>
  <si>
    <t>VALOR TOTAL BRUTO COM ICMS - A X B X DIAS LETIVOS</t>
  </si>
  <si>
    <t>VALOR TOTAL LÍQUIDO SEM ICMS - A X C X DIAS LETIVOS</t>
  </si>
  <si>
    <t>VALOR MÁXIMO PARA O CONTRATO</t>
  </si>
  <si>
    <t>VALOR UNITÁRIO MENSAL</t>
  </si>
  <si>
    <t>QUANTIDADE ESTIMADA DE ATENDIMENTOS</t>
  </si>
  <si>
    <t>QUANTIDADE</t>
  </si>
  <si>
    <t>QUANTIDADE DE NUTRICIONISTA</t>
  </si>
  <si>
    <t>QUANTIDADE DE ATENDIMENTOS/DIA - A</t>
  </si>
  <si>
    <t>* Conforme Orientação do Tribunal de Contas da União, Acórdão 950/2007 - Plenário: Descabe, por injurídica e por constituir acréscimo disfarçado da margem de lucro prevista,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</si>
  <si>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Misto</t>
  </si>
  <si>
    <t>FAIXA 04 - DE 1 A 2.000</t>
  </si>
  <si>
    <t>² - Dias letivos apurados no período de 12 meses.</t>
  </si>
  <si>
    <t>FAIXA 01 - DE 18.001 A 23.925</t>
  </si>
  <si>
    <t>FAIXA 02 - DE 12.001 A 18.000</t>
  </si>
  <si>
    <t>Nº DE DIAS LETIVOS NO PERÍODO 12 MESES</t>
  </si>
  <si>
    <t>FAIXA 03 - DE 6.001 A 12.000</t>
  </si>
  <si>
    <t>FAIXA 04 - DE 1 A 6.000</t>
  </si>
  <si>
    <t>VALOR PREVISTO PARA 12 MESES</t>
  </si>
  <si>
    <t>FAIXA 01 - DE 5.901 A 7.790</t>
  </si>
  <si>
    <t>FAIXA 02 - DE 3.901 A 5.900</t>
  </si>
  <si>
    <t>FAIXA 03 - DE 2.001 A 3.900</t>
  </si>
  <si>
    <t>(C) = (A1*A2+B1*B2)*12</t>
  </si>
  <si>
    <t>(C) = (A) x (B) X 12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</si>
</sst>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3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3" fillId="0" borderId="12" xfId="53" applyFont="1" applyFill="1" applyBorder="1" applyAlignment="1">
      <alignment horizontal="center" vertical="center"/>
      <protection/>
    </xf>
    <xf numFmtId="2" fontId="23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3" fillId="0" borderId="0" xfId="53" applyFont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175" fontId="23" fillId="0" borderId="12" xfId="55" applyNumberFormat="1" applyFont="1" applyBorder="1" applyAlignment="1">
      <alignment vertical="center"/>
    </xf>
    <xf numFmtId="44" fontId="23" fillId="0" borderId="12" xfId="50" applyFont="1" applyBorder="1" applyAlignment="1">
      <alignment vertical="center"/>
    </xf>
    <xf numFmtId="10" fontId="23" fillId="0" borderId="12" xfId="55" applyNumberFormat="1" applyFont="1" applyBorder="1" applyAlignment="1">
      <alignment vertical="center"/>
    </xf>
    <xf numFmtId="0" fontId="23" fillId="0" borderId="12" xfId="53" applyFont="1" applyBorder="1" applyAlignment="1">
      <alignment vertical="center" wrapText="1"/>
      <protection/>
    </xf>
    <xf numFmtId="0" fontId="23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vertical="center"/>
      <protection/>
    </xf>
    <xf numFmtId="10" fontId="23" fillId="0" borderId="12" xfId="55" applyNumberFormat="1" applyFont="1" applyFill="1" applyBorder="1" applyAlignment="1">
      <alignment vertical="center"/>
    </xf>
    <xf numFmtId="176" fontId="23" fillId="0" borderId="12" xfId="55" applyNumberFormat="1" applyFont="1" applyBorder="1" applyAlignment="1">
      <alignment vertical="center"/>
    </xf>
    <xf numFmtId="0" fontId="23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172" fontId="1" fillId="0" borderId="12" xfId="46" applyNumberFormat="1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2" fontId="1" fillId="0" borderId="15" xfId="46" applyNumberFormat="1" applyFont="1" applyFill="1" applyBorder="1" applyAlignment="1">
      <alignment vertical="center"/>
    </xf>
    <xf numFmtId="0" fontId="22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4" fontId="23" fillId="0" borderId="0" xfId="50" applyFont="1" applyFill="1" applyBorder="1" applyAlignment="1">
      <alignment vertical="center"/>
    </xf>
    <xf numFmtId="44" fontId="3" fillId="0" borderId="0" xfId="50" applyFont="1" applyFill="1" applyBorder="1" applyAlignment="1">
      <alignment vertical="center"/>
    </xf>
    <xf numFmtId="44" fontId="3" fillId="0" borderId="0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182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3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3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3" fillId="0" borderId="0" xfId="53" applyFont="1" applyAlignment="1" applyProtection="1">
      <alignment vertical="center"/>
      <protection locked="0"/>
    </xf>
    <xf numFmtId="0" fontId="23" fillId="0" borderId="0" xfId="53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44" fontId="23" fillId="0" borderId="0" xfId="50" applyFont="1" applyFill="1" applyBorder="1" applyAlignment="1" applyProtection="1">
      <alignment vertical="center"/>
      <protection locked="0"/>
    </xf>
    <xf numFmtId="44" fontId="3" fillId="0" borderId="0" xfId="50" applyFont="1" applyFill="1" applyBorder="1" applyAlignment="1" applyProtection="1">
      <alignment vertical="center"/>
      <protection locked="0"/>
    </xf>
    <xf numFmtId="44" fontId="3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5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3" fillId="0" borderId="12" xfId="46" applyFont="1" applyFill="1" applyBorder="1" applyAlignment="1">
      <alignment horizontal="center" vertical="center"/>
    </xf>
    <xf numFmtId="0" fontId="23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5" fillId="0" borderId="0" xfId="53" applyFont="1" applyAlignment="1">
      <alignment vertical="center"/>
      <protection/>
    </xf>
    <xf numFmtId="3" fontId="23" fillId="0" borderId="0" xfId="53" applyNumberFormat="1" applyFont="1" applyFill="1" applyBorder="1" applyAlignment="1">
      <alignment horizontal="center" vertical="center"/>
      <protection/>
    </xf>
    <xf numFmtId="172" fontId="23" fillId="0" borderId="0" xfId="46" applyFont="1" applyFill="1" applyBorder="1" applyAlignment="1">
      <alignment horizontal="center" vertical="center"/>
    </xf>
    <xf numFmtId="172" fontId="23" fillId="0" borderId="0" xfId="46" applyNumberFormat="1" applyFont="1" applyBorder="1" applyAlignment="1">
      <alignment horizontal="center" vertical="center"/>
    </xf>
    <xf numFmtId="0" fontId="23" fillId="0" borderId="0" xfId="53" applyFont="1" applyFill="1" applyBorder="1" applyAlignment="1">
      <alignment horizontal="center" vertical="center"/>
      <protection/>
    </xf>
    <xf numFmtId="2" fontId="23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/>
      <protection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4" fillId="26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172" fontId="47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7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172" fontId="1" fillId="0" borderId="12" xfId="49" applyFont="1" applyFill="1" applyBorder="1" applyAlignment="1">
      <alignment vertical="center"/>
    </xf>
    <xf numFmtId="172" fontId="1" fillId="0" borderId="15" xfId="49" applyFont="1" applyFill="1" applyBorder="1" applyAlignment="1">
      <alignment vertical="center"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5" fillId="0" borderId="12" xfId="53" applyNumberFormat="1" applyFont="1" applyBorder="1" applyAlignment="1">
      <alignment horizontal="center" vertical="center"/>
      <protection/>
    </xf>
    <xf numFmtId="0" fontId="44" fillId="0" borderId="0" xfId="53" applyFont="1" applyAlignment="1" quotePrefix="1">
      <alignment vertical="center"/>
      <protection/>
    </xf>
    <xf numFmtId="0" fontId="48" fillId="0" borderId="0" xfId="0" applyFont="1" applyBorder="1" applyAlignment="1">
      <alignment horizontal="left" vertical="top" wrapText="1"/>
    </xf>
    <xf numFmtId="0" fontId="49" fillId="28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8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5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179" fontId="23" fillId="0" borderId="12" xfId="53" applyNumberFormat="1" applyFont="1" applyBorder="1" applyAlignment="1">
      <alignment horizontal="center" vertical="center"/>
      <protection/>
    </xf>
    <xf numFmtId="172" fontId="50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0" fontId="0" fillId="0" borderId="0" xfId="53" applyFont="1" applyAlignment="1" quotePrefix="1">
      <alignment vertical="center"/>
      <protection/>
    </xf>
    <xf numFmtId="172" fontId="0" fillId="0" borderId="12" xfId="49" applyFont="1" applyFill="1" applyBorder="1" applyAlignment="1">
      <alignment vertical="center"/>
    </xf>
    <xf numFmtId="0" fontId="0" fillId="0" borderId="12" xfId="53" applyFont="1" applyFill="1" applyBorder="1" applyAlignment="1">
      <alignment horizontal="center" vertical="center"/>
      <protection/>
    </xf>
    <xf numFmtId="3" fontId="47" fillId="0" borderId="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1" fillId="26" borderId="21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172" fontId="1" fillId="0" borderId="12" xfId="49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24" fillId="26" borderId="25" xfId="0" applyFont="1" applyFill="1" applyBorder="1" applyAlignment="1">
      <alignment horizontal="center" vertical="center" wrapText="1"/>
    </xf>
    <xf numFmtId="172" fontId="1" fillId="26" borderId="12" xfId="46" applyFont="1" applyFill="1" applyBorder="1" applyAlignment="1">
      <alignment horizontal="center"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1" fillId="26" borderId="12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15" xfId="52" applyFont="1" applyFill="1" applyBorder="1" applyAlignment="1">
      <alignment horizontal="left" vertical="center"/>
      <protection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26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44" fillId="0" borderId="0" xfId="53" applyFont="1" applyAlignment="1" quotePrefix="1">
      <alignment horizontal="left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0" xfId="53" applyFont="1" applyFill="1" applyAlignment="1">
      <alignment horizontal="center" vertical="center"/>
      <protection/>
    </xf>
    <xf numFmtId="10" fontId="0" fillId="0" borderId="0" xfId="55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 horizontal="left" vertical="center" wrapText="1" indent="1"/>
    </xf>
    <xf numFmtId="0" fontId="25" fillId="0" borderId="0" xfId="53" applyFont="1" applyAlignment="1" applyProtection="1">
      <alignment horizontal="center" vertical="center"/>
      <protection locked="0"/>
    </xf>
    <xf numFmtId="0" fontId="26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24" fillId="30" borderId="23" xfId="0" applyFont="1" applyFill="1" applyBorder="1" applyAlignment="1" applyProtection="1">
      <alignment horizontal="center" vertical="center"/>
      <protection locked="0"/>
    </xf>
    <xf numFmtId="0" fontId="24" fillId="30" borderId="10" xfId="0" applyFont="1" applyFill="1" applyBorder="1" applyAlignment="1" applyProtection="1">
      <alignment horizontal="center" vertical="center"/>
      <protection locked="0"/>
    </xf>
    <xf numFmtId="0" fontId="24" fillId="30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horizontal="center" vertical="top" wrapText="1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26" borderId="23" xfId="0" applyFont="1" applyFill="1" applyBorder="1" applyAlignment="1" applyProtection="1">
      <alignment horizontal="center" vertical="center"/>
      <protection locked="0"/>
    </xf>
    <xf numFmtId="0" fontId="51" fillId="26" borderId="10" xfId="0" applyFont="1" applyFill="1" applyBorder="1" applyAlignment="1" applyProtection="1">
      <alignment horizontal="center" vertical="center"/>
      <protection locked="0"/>
    </xf>
    <xf numFmtId="0" fontId="51" fillId="26" borderId="13" xfId="0" applyFont="1" applyFill="1" applyBorder="1" applyAlignment="1" applyProtection="1">
      <alignment horizontal="center" vertical="center"/>
      <protection locked="0"/>
    </xf>
    <xf numFmtId="0" fontId="24" fillId="32" borderId="23" xfId="0" applyFont="1" applyFill="1" applyBorder="1" applyAlignment="1" applyProtection="1">
      <alignment horizontal="center" vertical="center"/>
      <protection locked="0"/>
    </xf>
    <xf numFmtId="0" fontId="24" fillId="32" borderId="10" xfId="0" applyFont="1" applyFill="1" applyBorder="1" applyAlignment="1" applyProtection="1">
      <alignment horizontal="center" vertical="center"/>
      <protection locked="0"/>
    </xf>
    <xf numFmtId="0" fontId="24" fillId="3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49" fillId="26" borderId="23" xfId="0" applyFont="1" applyFill="1" applyBorder="1" applyAlignment="1" applyProtection="1">
      <alignment horizontal="center" vertical="center"/>
      <protection locked="0"/>
    </xf>
    <xf numFmtId="0" fontId="49" fillId="26" borderId="10" xfId="0" applyFont="1" applyFill="1" applyBorder="1" applyAlignment="1" applyProtection="1">
      <alignment horizontal="center" vertical="center"/>
      <protection locked="0"/>
    </xf>
    <xf numFmtId="0" fontId="49" fillId="26" borderId="13" xfId="0" applyFont="1" applyFill="1" applyBorder="1" applyAlignment="1" applyProtection="1">
      <alignment horizontal="center" vertical="center"/>
      <protection locked="0"/>
    </xf>
    <xf numFmtId="0" fontId="1" fillId="27" borderId="12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 applyProtection="1">
      <alignment horizontal="center" vertical="center"/>
      <protection locked="0"/>
    </xf>
    <xf numFmtId="0" fontId="1" fillId="27" borderId="12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30" borderId="23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Alignment="1" applyProtection="1">
      <alignment horizontal="center" vertical="center"/>
      <protection locked="0"/>
    </xf>
    <xf numFmtId="0" fontId="1" fillId="30" borderId="13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justify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47" fillId="26" borderId="20" xfId="0" applyFont="1" applyFill="1" applyBorder="1" applyAlignment="1">
      <alignment horizontal="center" vertical="center" wrapText="1"/>
    </xf>
    <xf numFmtId="0" fontId="47" fillId="26" borderId="22" xfId="0" applyFont="1" applyFill="1" applyBorder="1" applyAlignment="1">
      <alignment horizontal="center" vertical="center" wrapText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00B050"/>
  </sheetPr>
  <dimension ref="A1:F54"/>
  <sheetViews>
    <sheetView showGridLines="0" view="pageBreakPreview" zoomScale="98" zoomScaleNormal="85" zoomScaleSheetLayoutView="98" workbookViewId="0" topLeftCell="A1">
      <selection activeCell="H13" sqref="H13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73" bestFit="1" customWidth="1"/>
    <col min="4" max="4" width="12.140625" style="173" bestFit="1" customWidth="1"/>
    <col min="5" max="16384" width="9.140625" style="173" customWidth="1"/>
  </cols>
  <sheetData>
    <row r="1" spans="1:2" ht="17.25" customHeight="1">
      <c r="A1" s="246" t="s">
        <v>205</v>
      </c>
      <c r="B1" s="246"/>
    </row>
    <row r="2" spans="1:2" ht="12.75">
      <c r="A2" s="246" t="s">
        <v>203</v>
      </c>
      <c r="B2" s="246"/>
    </row>
    <row r="3" spans="1:2" ht="12.75">
      <c r="A3" s="246" t="s">
        <v>95</v>
      </c>
      <c r="B3" s="246"/>
    </row>
    <row r="5" spans="1:2" ht="25.5" customHeight="1">
      <c r="A5" s="250" t="s">
        <v>96</v>
      </c>
      <c r="B5" s="250"/>
    </row>
    <row r="6" ht="16.5" customHeight="1">
      <c r="A6" s="24"/>
    </row>
    <row r="7" ht="15.75" customHeight="1">
      <c r="A7" s="26"/>
    </row>
    <row r="8" spans="1:2" ht="15.75" customHeight="1">
      <c r="A8" s="247" t="s">
        <v>60</v>
      </c>
      <c r="B8" s="247"/>
    </row>
    <row r="9" spans="1:2" ht="31.5" customHeight="1">
      <c r="A9" s="244" t="s">
        <v>147</v>
      </c>
      <c r="B9" s="244"/>
    </row>
    <row r="10" spans="1:4" ht="18" customHeight="1">
      <c r="A10" s="29"/>
      <c r="D10" s="174"/>
    </row>
    <row r="11" spans="1:2" ht="18" customHeight="1">
      <c r="A11" s="248" t="s">
        <v>61</v>
      </c>
      <c r="B11" s="249"/>
    </row>
    <row r="12" ht="18" customHeight="1">
      <c r="A12" s="28"/>
    </row>
    <row r="13" spans="1:2" ht="18" customHeight="1">
      <c r="A13" s="251" t="s">
        <v>50</v>
      </c>
      <c r="B13" s="251"/>
    </row>
    <row r="14" ht="18" customHeight="1">
      <c r="A14" s="28"/>
    </row>
    <row r="15" spans="1:2" ht="30.75" customHeight="1">
      <c r="A15" s="252" t="s">
        <v>94</v>
      </c>
      <c r="B15" s="252"/>
    </row>
    <row r="16" ht="18" customHeight="1">
      <c r="A16" s="28"/>
    </row>
    <row r="17" ht="18" customHeight="1">
      <c r="A17" s="28"/>
    </row>
    <row r="18" spans="1:2" ht="12.75">
      <c r="A18" s="252" t="s">
        <v>127</v>
      </c>
      <c r="B18" s="252"/>
    </row>
    <row r="19" spans="1:2" ht="30" customHeight="1">
      <c r="A19" s="245" t="s">
        <v>126</v>
      </c>
      <c r="B19" s="245"/>
    </row>
    <row r="20" spans="1:2" ht="18" customHeight="1">
      <c r="A20" s="28"/>
      <c r="B20" s="72"/>
    </row>
    <row r="21" spans="1:2" ht="26.25" customHeight="1">
      <c r="A21" s="244" t="s">
        <v>62</v>
      </c>
      <c r="B21" s="244"/>
    </row>
    <row r="22" spans="1:2" ht="12.75">
      <c r="A22" s="34"/>
      <c r="B22" s="34"/>
    </row>
    <row r="23" spans="1:2" ht="12.75">
      <c r="A23" s="70" t="s">
        <v>102</v>
      </c>
      <c r="B23" s="98"/>
    </row>
    <row r="24" spans="1:2" ht="12.75">
      <c r="A24" s="70" t="s">
        <v>97</v>
      </c>
      <c r="B24" s="70"/>
    </row>
    <row r="25" spans="1:2" ht="12.75">
      <c r="A25" s="70" t="s">
        <v>98</v>
      </c>
      <c r="B25" s="70"/>
    </row>
    <row r="26" spans="1:2" ht="12.75">
      <c r="A26" s="70" t="s">
        <v>99</v>
      </c>
      <c r="B26" s="70"/>
    </row>
    <row r="27" spans="1:2" ht="12.75">
      <c r="A27" s="70" t="s">
        <v>100</v>
      </c>
      <c r="B27" s="70"/>
    </row>
    <row r="28" spans="1:2" ht="12.75">
      <c r="A28" s="70" t="s">
        <v>101</v>
      </c>
      <c r="B28" s="70"/>
    </row>
    <row r="29" spans="1:2" ht="27" customHeight="1">
      <c r="A29" s="70" t="s">
        <v>128</v>
      </c>
      <c r="B29" s="70"/>
    </row>
    <row r="30" spans="1:2" ht="18" customHeight="1">
      <c r="A30" s="70" t="s">
        <v>129</v>
      </c>
      <c r="B30" s="70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74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75"/>
    </row>
    <row r="52" spans="1:6" ht="18" customHeight="1">
      <c r="A52" s="28"/>
      <c r="F52" s="175"/>
    </row>
    <row r="53" ht="18" customHeight="1">
      <c r="A53" s="28"/>
    </row>
    <row r="54" spans="1:3" ht="21" customHeight="1">
      <c r="A54" s="31"/>
      <c r="C54" s="176"/>
    </row>
  </sheetData>
  <sheetProtection/>
  <mergeCells count="12">
    <mergeCell ref="A1:B1"/>
    <mergeCell ref="A13:B13"/>
    <mergeCell ref="A15:B15"/>
    <mergeCell ref="A18:B18"/>
    <mergeCell ref="A21:B21"/>
    <mergeCell ref="A19:B19"/>
    <mergeCell ref="A2:B2"/>
    <mergeCell ref="A8:B8"/>
    <mergeCell ref="A9:B9"/>
    <mergeCell ref="A11:B11"/>
    <mergeCell ref="A3:B3"/>
    <mergeCell ref="A5:B5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8">
    <tabColor rgb="FF00B050"/>
  </sheetPr>
  <dimension ref="A1:I29"/>
  <sheetViews>
    <sheetView showGridLines="0" view="pageBreakPreview" zoomScale="110" zoomScaleNormal="85" zoomScaleSheetLayoutView="110" zoomScalePageLayoutView="0" workbookViewId="0" topLeftCell="A16">
      <selection activeCell="G35" sqref="G35"/>
    </sheetView>
  </sheetViews>
  <sheetFormatPr defaultColWidth="10.421875" defaultRowHeight="12.75"/>
  <cols>
    <col min="1" max="1" width="16.28125" style="15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5" customHeight="1">
      <c r="A1" s="290" t="str">
        <f>'D - sem insalubridade'!A1</f>
        <v>ANEXO XIV-A - PLANILHA DE FORMAÇÃO DE CUSTO</v>
      </c>
      <c r="B1" s="290"/>
      <c r="C1" s="290"/>
      <c r="D1" s="290"/>
      <c r="E1" s="290"/>
      <c r="F1" s="290"/>
      <c r="G1" s="290"/>
    </row>
    <row r="2" spans="1:7" ht="12.75">
      <c r="A2" s="246" t="str">
        <f>'D - sem insalubridade'!A2:B2</f>
        <v>LOTE 01 A - ESCOLAS SEM INSALUBRIDADE</v>
      </c>
      <c r="B2" s="246"/>
      <c r="C2" s="246"/>
      <c r="D2" s="246"/>
      <c r="E2" s="246"/>
      <c r="F2" s="246"/>
      <c r="G2" s="246"/>
    </row>
    <row r="3" spans="1:7" ht="12.75">
      <c r="A3" s="246" t="s">
        <v>107</v>
      </c>
      <c r="B3" s="246"/>
      <c r="C3" s="246"/>
      <c r="D3" s="246"/>
      <c r="E3" s="246"/>
      <c r="F3" s="246"/>
      <c r="G3" s="246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297" t="s">
        <v>88</v>
      </c>
      <c r="B5" s="297"/>
      <c r="C5" s="297"/>
      <c r="D5" s="297"/>
      <c r="E5" s="297"/>
      <c r="F5" s="297"/>
      <c r="G5" s="297"/>
    </row>
    <row r="7" ht="12.75">
      <c r="A7" s="103" t="s">
        <v>120</v>
      </c>
    </row>
    <row r="8" spans="1:9" ht="12.75">
      <c r="A8" s="294"/>
      <c r="B8" s="294"/>
      <c r="C8" s="294"/>
      <c r="D8" s="294"/>
      <c r="E8" s="294"/>
      <c r="F8" s="294"/>
      <c r="G8" s="294"/>
      <c r="H8" s="178"/>
      <c r="I8" s="178"/>
    </row>
    <row r="9" spans="1:9" ht="12.75">
      <c r="A9" s="292" t="s">
        <v>219</v>
      </c>
      <c r="B9" s="292"/>
      <c r="C9" s="292"/>
      <c r="D9" s="195">
        <v>202</v>
      </c>
      <c r="F9" s="178"/>
      <c r="G9" s="178"/>
      <c r="H9" s="178"/>
      <c r="I9" s="178"/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88" t="str">
        <f>'D-C'!A11:I11</f>
        <v>FAIXA 01 - DE 18.001 A 23.925</v>
      </c>
      <c r="B11" s="302"/>
      <c r="C11" s="302"/>
      <c r="D11" s="302"/>
      <c r="E11" s="302"/>
      <c r="F11" s="302"/>
      <c r="G11" s="289"/>
    </row>
    <row r="12" spans="1:7" ht="51">
      <c r="A12" s="119" t="s">
        <v>214</v>
      </c>
      <c r="B12" s="119" t="s">
        <v>211</v>
      </c>
      <c r="C12" s="119" t="s">
        <v>153</v>
      </c>
      <c r="D12" s="119" t="s">
        <v>222</v>
      </c>
      <c r="E12" s="119" t="s">
        <v>123</v>
      </c>
      <c r="F12" s="119" t="s">
        <v>212</v>
      </c>
      <c r="G12" s="119" t="s">
        <v>75</v>
      </c>
    </row>
    <row r="13" spans="1:7" ht="12.75">
      <c r="A13" s="5" t="s">
        <v>63</v>
      </c>
      <c r="B13" s="5" t="s">
        <v>64</v>
      </c>
      <c r="C13" s="21" t="s">
        <v>230</v>
      </c>
      <c r="D13" s="5" t="s">
        <v>119</v>
      </c>
      <c r="E13" s="21" t="s">
        <v>85</v>
      </c>
      <c r="F13" s="5" t="s">
        <v>84</v>
      </c>
      <c r="G13" s="21" t="s">
        <v>86</v>
      </c>
    </row>
    <row r="14" spans="1:7" ht="12.75">
      <c r="A14" s="9">
        <v>7</v>
      </c>
      <c r="B14" s="100">
        <f>A14*'D-E'!$D$36</f>
        <v>0</v>
      </c>
      <c r="C14" s="7">
        <f>B14*$D$9</f>
        <v>0</v>
      </c>
      <c r="D14" s="9">
        <f>'D-C'!F15</f>
        <v>202</v>
      </c>
      <c r="E14" s="7">
        <f>C14/D14</f>
        <v>0</v>
      </c>
      <c r="F14" s="71">
        <f>'D-C'!H15</f>
        <v>23925</v>
      </c>
      <c r="G14" s="10">
        <f>E14/F14</f>
        <v>0</v>
      </c>
    </row>
    <row r="16" spans="1:7" ht="12.75">
      <c r="A16" s="288" t="str">
        <f>'D-C'!A18:I18</f>
        <v>FAIXA 02 - DE 12.001 A 18.000</v>
      </c>
      <c r="B16" s="302"/>
      <c r="C16" s="302"/>
      <c r="D16" s="302"/>
      <c r="E16" s="302"/>
      <c r="F16" s="302"/>
      <c r="G16" s="289"/>
    </row>
    <row r="17" spans="1:7" ht="51">
      <c r="A17" s="241" t="s">
        <v>214</v>
      </c>
      <c r="B17" s="241" t="s">
        <v>211</v>
      </c>
      <c r="C17" s="119" t="s">
        <v>154</v>
      </c>
      <c r="D17" s="238" t="s">
        <v>222</v>
      </c>
      <c r="E17" s="119" t="s">
        <v>123</v>
      </c>
      <c r="F17" s="241" t="s">
        <v>212</v>
      </c>
      <c r="G17" s="119" t="s">
        <v>75</v>
      </c>
    </row>
    <row r="18" spans="1:7" ht="12.75">
      <c r="A18" s="5" t="s">
        <v>63</v>
      </c>
      <c r="B18" s="5" t="s">
        <v>64</v>
      </c>
      <c r="C18" s="21" t="s">
        <v>230</v>
      </c>
      <c r="D18" s="5" t="s">
        <v>119</v>
      </c>
      <c r="E18" s="21" t="s">
        <v>85</v>
      </c>
      <c r="F18" s="5" t="s">
        <v>84</v>
      </c>
      <c r="G18" s="21" t="s">
        <v>86</v>
      </c>
    </row>
    <row r="19" spans="1:7" ht="12.75">
      <c r="A19" s="197">
        <v>7</v>
      </c>
      <c r="B19" s="100">
        <f>A19*'D-E'!$D$36</f>
        <v>0</v>
      </c>
      <c r="C19" s="7">
        <f>B19*$D$9</f>
        <v>0</v>
      </c>
      <c r="D19" s="9">
        <f>'D-C'!F22</f>
        <v>202</v>
      </c>
      <c r="E19" s="7">
        <f>C19/D19</f>
        <v>0</v>
      </c>
      <c r="F19" s="71">
        <f>'D-C'!H22</f>
        <v>18000</v>
      </c>
      <c r="G19" s="10">
        <f>E19/F19</f>
        <v>0</v>
      </c>
    </row>
    <row r="21" spans="1:7" ht="12.75">
      <c r="A21" s="288" t="str">
        <f>'D-C'!A25:I25</f>
        <v>FAIXA 03 - DE 6.001 A 12.000</v>
      </c>
      <c r="B21" s="302"/>
      <c r="C21" s="302"/>
      <c r="D21" s="302"/>
      <c r="E21" s="302"/>
      <c r="F21" s="302"/>
      <c r="G21" s="289"/>
    </row>
    <row r="22" spans="1:7" ht="51">
      <c r="A22" s="241" t="s">
        <v>214</v>
      </c>
      <c r="B22" s="241" t="s">
        <v>211</v>
      </c>
      <c r="C22" s="119" t="s">
        <v>154</v>
      </c>
      <c r="D22" s="238" t="s">
        <v>222</v>
      </c>
      <c r="E22" s="119" t="s">
        <v>123</v>
      </c>
      <c r="F22" s="241" t="s">
        <v>212</v>
      </c>
      <c r="G22" s="119" t="s">
        <v>75</v>
      </c>
    </row>
    <row r="23" spans="1:7" ht="12.75">
      <c r="A23" s="5" t="s">
        <v>63</v>
      </c>
      <c r="B23" s="5" t="s">
        <v>64</v>
      </c>
      <c r="C23" s="21" t="s">
        <v>230</v>
      </c>
      <c r="D23" s="5" t="s">
        <v>119</v>
      </c>
      <c r="E23" s="21" t="s">
        <v>85</v>
      </c>
      <c r="F23" s="5" t="s">
        <v>84</v>
      </c>
      <c r="G23" s="21" t="s">
        <v>86</v>
      </c>
    </row>
    <row r="24" spans="1:7" ht="12.75">
      <c r="A24" s="197">
        <f>A14</f>
        <v>7</v>
      </c>
      <c r="B24" s="100">
        <f>A24*'D-E'!$D$36</f>
        <v>0</v>
      </c>
      <c r="C24" s="7">
        <f>B24*$D$9</f>
        <v>0</v>
      </c>
      <c r="D24" s="9">
        <f>'D-C'!F29</f>
        <v>202</v>
      </c>
      <c r="E24" s="7">
        <f>C24/D24</f>
        <v>0</v>
      </c>
      <c r="F24" s="71">
        <f>'D-C'!H29</f>
        <v>12000</v>
      </c>
      <c r="G24" s="10">
        <f>E24/F24</f>
        <v>0</v>
      </c>
    </row>
    <row r="26" spans="1:7" ht="12.75">
      <c r="A26" s="288" t="str">
        <f>'D-C'!A32:I32</f>
        <v>FAIXA 04 - DE 1 A 6.000</v>
      </c>
      <c r="B26" s="302"/>
      <c r="C26" s="302"/>
      <c r="D26" s="302"/>
      <c r="E26" s="302"/>
      <c r="F26" s="302"/>
      <c r="G26" s="289"/>
    </row>
    <row r="27" spans="1:7" ht="51">
      <c r="A27" s="241" t="s">
        <v>214</v>
      </c>
      <c r="B27" s="241" t="s">
        <v>211</v>
      </c>
      <c r="C27" s="119" t="s">
        <v>154</v>
      </c>
      <c r="D27" s="238" t="s">
        <v>222</v>
      </c>
      <c r="E27" s="119" t="s">
        <v>123</v>
      </c>
      <c r="F27" s="241" t="s">
        <v>212</v>
      </c>
      <c r="G27" s="119" t="s">
        <v>75</v>
      </c>
    </row>
    <row r="28" spans="1:7" ht="12.75">
      <c r="A28" s="5" t="s">
        <v>63</v>
      </c>
      <c r="B28" s="5" t="s">
        <v>64</v>
      </c>
      <c r="C28" s="21" t="s">
        <v>230</v>
      </c>
      <c r="D28" s="5" t="s">
        <v>119</v>
      </c>
      <c r="E28" s="21" t="s">
        <v>85</v>
      </c>
      <c r="F28" s="5" t="s">
        <v>84</v>
      </c>
      <c r="G28" s="21" t="s">
        <v>86</v>
      </c>
    </row>
    <row r="29" spans="1:7" ht="12.75">
      <c r="A29" s="197">
        <f>A14</f>
        <v>7</v>
      </c>
      <c r="B29" s="100">
        <f>A29*'D-E'!$D$36</f>
        <v>0</v>
      </c>
      <c r="C29" s="7">
        <f>B29*$D$9</f>
        <v>0</v>
      </c>
      <c r="D29" s="9">
        <f>'D-C'!F36</f>
        <v>202</v>
      </c>
      <c r="E29" s="7">
        <f>C29/D29</f>
        <v>0</v>
      </c>
      <c r="F29" s="71">
        <f>'D-C'!H36</f>
        <v>6000</v>
      </c>
      <c r="G29" s="10">
        <f>E29/F29</f>
        <v>0</v>
      </c>
    </row>
  </sheetData>
  <sheetProtection/>
  <mergeCells count="10">
    <mergeCell ref="A1:G1"/>
    <mergeCell ref="A9:C9"/>
    <mergeCell ref="A11:G11"/>
    <mergeCell ref="A16:G16"/>
    <mergeCell ref="A21:G21"/>
    <mergeCell ref="A26:G26"/>
    <mergeCell ref="A8:G8"/>
    <mergeCell ref="A5:G5"/>
    <mergeCell ref="A2:G2"/>
    <mergeCell ref="A3:G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9">
    <tabColor rgb="FF00B050"/>
  </sheetPr>
  <dimension ref="A1:M61"/>
  <sheetViews>
    <sheetView showGridLines="0" view="pageBreakPreview" zoomScaleNormal="85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5.7109375" style="1" customWidth="1"/>
    <col min="6" max="6" width="15.57421875" style="1" customWidth="1"/>
    <col min="7" max="8" width="7.57421875" style="134" customWidth="1"/>
    <col min="9" max="11" width="9.140625" style="134" customWidth="1"/>
    <col min="12" max="16384" width="9.140625" style="1" customWidth="1"/>
  </cols>
  <sheetData>
    <row r="1" spans="1:6" ht="30.75" customHeight="1">
      <c r="A1" s="246" t="str">
        <f>'D - sem insalubridade'!A1</f>
        <v>ANEXO XIV-A - PLANILHA DE FORMAÇÃO DE CUSTO</v>
      </c>
      <c r="B1" s="246"/>
      <c r="C1" s="246"/>
      <c r="D1" s="246"/>
      <c r="E1" s="246"/>
      <c r="F1" s="246"/>
    </row>
    <row r="2" spans="1:6" ht="12.75">
      <c r="A2" s="246" t="str">
        <f>'D - sem insalubridade'!A2:B2</f>
        <v>LOTE 01 A - ESCOLAS SEM INSALUBRIDADE</v>
      </c>
      <c r="B2" s="246"/>
      <c r="C2" s="246"/>
      <c r="D2" s="246"/>
      <c r="E2" s="246"/>
      <c r="F2" s="246"/>
    </row>
    <row r="3" spans="1:6" ht="12.75">
      <c r="A3" s="246" t="s">
        <v>108</v>
      </c>
      <c r="B3" s="246"/>
      <c r="C3" s="246"/>
      <c r="D3" s="246"/>
      <c r="E3" s="246"/>
      <c r="F3" s="246"/>
    </row>
    <row r="4" spans="2:6" ht="12.75">
      <c r="B4" s="63"/>
      <c r="C4" s="63"/>
      <c r="D4" s="63"/>
      <c r="E4" s="63"/>
      <c r="F4" s="63"/>
    </row>
    <row r="5" spans="1:6" ht="30" customHeight="1">
      <c r="A5" s="306" t="s">
        <v>144</v>
      </c>
      <c r="B5" s="306"/>
      <c r="C5" s="306"/>
      <c r="D5" s="306"/>
      <c r="E5" s="306"/>
      <c r="F5" s="306"/>
    </row>
    <row r="6" spans="1:11" ht="30" customHeight="1">
      <c r="A6" s="317" t="s">
        <v>91</v>
      </c>
      <c r="B6" s="317"/>
      <c r="C6" s="317"/>
      <c r="D6" s="317"/>
      <c r="E6" s="317"/>
      <c r="F6" s="185"/>
      <c r="K6" s="1"/>
    </row>
    <row r="7" spans="1:10" s="44" customFormat="1" ht="12.75">
      <c r="A7" s="317" t="s">
        <v>166</v>
      </c>
      <c r="B7" s="317"/>
      <c r="C7" s="317"/>
      <c r="D7" s="317"/>
      <c r="E7" s="317"/>
      <c r="F7" s="206"/>
      <c r="G7" s="135"/>
      <c r="H7" s="135"/>
      <c r="I7" s="135"/>
      <c r="J7" s="135"/>
    </row>
    <row r="8" spans="1:10" s="44" customFormat="1" ht="13.5" customHeight="1">
      <c r="A8" s="307" t="s">
        <v>173</v>
      </c>
      <c r="B8" s="307"/>
      <c r="C8" s="307"/>
      <c r="D8" s="307"/>
      <c r="E8" s="307"/>
      <c r="F8" s="307"/>
      <c r="G8" s="135"/>
      <c r="H8" s="135"/>
      <c r="I8" s="135"/>
      <c r="J8" s="135"/>
    </row>
    <row r="9" spans="1:10" s="44" customFormat="1" ht="12.75">
      <c r="A9" s="183"/>
      <c r="B9" s="184"/>
      <c r="C9" s="179"/>
      <c r="D9" s="179"/>
      <c r="E9" s="179"/>
      <c r="F9" s="135"/>
      <c r="G9" s="135"/>
      <c r="H9" s="135"/>
      <c r="I9" s="135"/>
      <c r="J9" s="135"/>
    </row>
    <row r="10" spans="1:10" s="44" customFormat="1" ht="12.75">
      <c r="A10" s="180" t="s">
        <v>167</v>
      </c>
      <c r="B10" s="180" t="s">
        <v>168</v>
      </c>
      <c r="C10" s="179"/>
      <c r="D10" s="179"/>
      <c r="E10" s="179"/>
      <c r="F10" s="135"/>
      <c r="G10" s="135"/>
      <c r="H10" s="135"/>
      <c r="I10" s="135"/>
      <c r="J10" s="135"/>
    </row>
    <row r="11" spans="1:10" s="44" customFormat="1" ht="12.75">
      <c r="A11" s="181" t="s">
        <v>169</v>
      </c>
      <c r="B11" s="182"/>
      <c r="C11" s="179"/>
      <c r="D11" s="179"/>
      <c r="E11" s="179"/>
      <c r="F11" s="135"/>
      <c r="G11" s="135"/>
      <c r="H11" s="135"/>
      <c r="I11" s="135"/>
      <c r="J11" s="135"/>
    </row>
    <row r="12" spans="1:10" s="44" customFormat="1" ht="12.75">
      <c r="A12" s="181" t="s">
        <v>217</v>
      </c>
      <c r="B12" s="182"/>
      <c r="C12" s="179"/>
      <c r="D12" s="179"/>
      <c r="E12" s="179"/>
      <c r="F12" s="135"/>
      <c r="G12" s="135"/>
      <c r="H12" s="135"/>
      <c r="I12" s="135"/>
      <c r="J12" s="135"/>
    </row>
    <row r="13" spans="1:10" s="44" customFormat="1" ht="12.75">
      <c r="A13" s="181" t="s">
        <v>170</v>
      </c>
      <c r="B13" s="182"/>
      <c r="C13" s="179"/>
      <c r="D13" s="179"/>
      <c r="E13" s="179"/>
      <c r="F13" s="135"/>
      <c r="G13" s="135"/>
      <c r="H13" s="135"/>
      <c r="I13" s="135"/>
      <c r="J13" s="135"/>
    </row>
    <row r="14" spans="1:10" s="44" customFormat="1" ht="12.75">
      <c r="A14" s="181" t="s">
        <v>171</v>
      </c>
      <c r="B14" s="182"/>
      <c r="C14" s="179"/>
      <c r="D14" s="179"/>
      <c r="E14" s="179"/>
      <c r="F14" s="135"/>
      <c r="G14" s="135"/>
      <c r="H14" s="135"/>
      <c r="I14" s="135"/>
      <c r="J14" s="135"/>
    </row>
    <row r="15" spans="1:10" s="44" customFormat="1" ht="14.25">
      <c r="A15" s="181" t="s">
        <v>172</v>
      </c>
      <c r="B15" s="182"/>
      <c r="C15" s="57"/>
      <c r="D15" s="57"/>
      <c r="E15" s="57"/>
      <c r="F15" s="136"/>
      <c r="G15" s="136"/>
      <c r="H15" s="136"/>
      <c r="I15" s="136"/>
      <c r="J15" s="136"/>
    </row>
    <row r="16" spans="1:11" s="44" customFormat="1" ht="13.5" customHeight="1">
      <c r="A16" s="307" t="s">
        <v>174</v>
      </c>
      <c r="B16" s="307"/>
      <c r="C16" s="307"/>
      <c r="D16" s="307"/>
      <c r="E16" s="307"/>
      <c r="F16" s="307"/>
      <c r="G16" s="136"/>
      <c r="H16" s="136"/>
      <c r="I16" s="136"/>
      <c r="J16" s="136"/>
      <c r="K16" s="136"/>
    </row>
    <row r="17" spans="2:11" s="44" customFormat="1" ht="14.25">
      <c r="B17" s="185"/>
      <c r="C17" s="186"/>
      <c r="D17" s="187"/>
      <c r="E17" s="57"/>
      <c r="F17" s="57"/>
      <c r="G17" s="136"/>
      <c r="H17" s="136"/>
      <c r="I17" s="136"/>
      <c r="J17" s="136"/>
      <c r="K17" s="136"/>
    </row>
    <row r="18" spans="1:6" ht="12.75">
      <c r="A18" s="308" t="str">
        <f>'D-C'!A11:I11</f>
        <v>FAIXA 01 - DE 18.001 A 23.925</v>
      </c>
      <c r="B18" s="309"/>
      <c r="C18" s="309"/>
      <c r="D18" s="309"/>
      <c r="E18" s="309"/>
      <c r="F18" s="310"/>
    </row>
    <row r="19" spans="1:13" ht="51">
      <c r="A19" s="143" t="s">
        <v>27</v>
      </c>
      <c r="B19" s="143" t="s">
        <v>225</v>
      </c>
      <c r="C19" s="143" t="s">
        <v>222</v>
      </c>
      <c r="D19" s="143" t="s">
        <v>176</v>
      </c>
      <c r="E19" s="143" t="s">
        <v>212</v>
      </c>
      <c r="F19" s="143" t="s">
        <v>177</v>
      </c>
      <c r="G19" s="1"/>
      <c r="L19" s="134"/>
      <c r="M19" s="134"/>
    </row>
    <row r="20" spans="2:13" ht="12.75">
      <c r="B20" s="5" t="s">
        <v>63</v>
      </c>
      <c r="C20" s="5" t="s">
        <v>64</v>
      </c>
      <c r="D20" s="21" t="s">
        <v>175</v>
      </c>
      <c r="E20" s="5" t="s">
        <v>80</v>
      </c>
      <c r="F20" s="21" t="s">
        <v>85</v>
      </c>
      <c r="G20" s="1"/>
      <c r="L20" s="134"/>
      <c r="M20" s="134"/>
    </row>
    <row r="21" spans="1:13" ht="14.25">
      <c r="A21" s="139" t="s">
        <v>178</v>
      </c>
      <c r="B21" s="190"/>
      <c r="C21" s="188">
        <v>202</v>
      </c>
      <c r="D21" s="190">
        <f>B21/C21</f>
        <v>0</v>
      </c>
      <c r="E21" s="71">
        <f>'D-C'!$H$15</f>
        <v>23925</v>
      </c>
      <c r="F21" s="189">
        <f>D21/E21</f>
        <v>0</v>
      </c>
      <c r="G21" s="1"/>
      <c r="L21" s="134"/>
      <c r="M21" s="134"/>
    </row>
    <row r="22" spans="1:13" ht="25.5">
      <c r="A22" s="97" t="s">
        <v>179</v>
      </c>
      <c r="B22" s="190"/>
      <c r="C22" s="188">
        <v>202</v>
      </c>
      <c r="D22" s="190">
        <f aca="true" t="shared" si="0" ref="D22:D27">B22/C22</f>
        <v>0</v>
      </c>
      <c r="E22" s="71">
        <f>'D-C'!$H$15</f>
        <v>23925</v>
      </c>
      <c r="F22" s="189">
        <f aca="true" t="shared" si="1" ref="F22:F27">D22/E22</f>
        <v>0</v>
      </c>
      <c r="G22" s="1"/>
      <c r="L22" s="134"/>
      <c r="M22" s="134"/>
    </row>
    <row r="23" spans="1:13" ht="25.5">
      <c r="A23" s="97" t="s">
        <v>180</v>
      </c>
      <c r="B23" s="190"/>
      <c r="C23" s="188">
        <v>202</v>
      </c>
      <c r="D23" s="190">
        <f t="shared" si="0"/>
        <v>0</v>
      </c>
      <c r="E23" s="71">
        <f>'D-C'!$H$15</f>
        <v>23925</v>
      </c>
      <c r="F23" s="189">
        <f t="shared" si="1"/>
        <v>0</v>
      </c>
      <c r="G23" s="1"/>
      <c r="L23" s="134"/>
      <c r="M23" s="134"/>
    </row>
    <row r="24" spans="1:13" ht="38.25">
      <c r="A24" s="97" t="s">
        <v>181</v>
      </c>
      <c r="B24" s="190"/>
      <c r="C24" s="188">
        <v>202</v>
      </c>
      <c r="D24" s="190">
        <f t="shared" si="0"/>
        <v>0</v>
      </c>
      <c r="E24" s="71">
        <f>'D-C'!$H$15</f>
        <v>23925</v>
      </c>
      <c r="F24" s="189">
        <f t="shared" si="1"/>
        <v>0</v>
      </c>
      <c r="G24" s="1"/>
      <c r="L24" s="134"/>
      <c r="M24" s="134"/>
    </row>
    <row r="25" spans="1:13" ht="25.5">
      <c r="A25" s="97" t="s">
        <v>182</v>
      </c>
      <c r="B25" s="190"/>
      <c r="C25" s="188">
        <v>202</v>
      </c>
      <c r="D25" s="190">
        <f t="shared" si="0"/>
        <v>0</v>
      </c>
      <c r="E25" s="71">
        <f>'D-C'!$H$15</f>
        <v>23925</v>
      </c>
      <c r="F25" s="189">
        <f t="shared" si="1"/>
        <v>0</v>
      </c>
      <c r="G25" s="1"/>
      <c r="L25" s="134"/>
      <c r="M25" s="134"/>
    </row>
    <row r="26" spans="1:13" ht="38.25">
      <c r="A26" s="97" t="s">
        <v>183</v>
      </c>
      <c r="B26" s="190"/>
      <c r="C26" s="188">
        <v>202</v>
      </c>
      <c r="D26" s="190">
        <f t="shared" si="0"/>
        <v>0</v>
      </c>
      <c r="E26" s="71">
        <f>'D-C'!$H$15</f>
        <v>23925</v>
      </c>
      <c r="F26" s="189">
        <f t="shared" si="1"/>
        <v>0</v>
      </c>
      <c r="G26" s="1"/>
      <c r="L26" s="134"/>
      <c r="M26" s="134"/>
    </row>
    <row r="27" spans="1:6" ht="14.25">
      <c r="A27" s="97" t="s">
        <v>184</v>
      </c>
      <c r="B27" s="190"/>
      <c r="C27" s="188">
        <v>202</v>
      </c>
      <c r="D27" s="190">
        <f t="shared" si="0"/>
        <v>0</v>
      </c>
      <c r="E27" s="71">
        <f>'D-C'!$H$15</f>
        <v>23925</v>
      </c>
      <c r="F27" s="189">
        <f t="shared" si="1"/>
        <v>0</v>
      </c>
    </row>
    <row r="28" spans="1:6" ht="12.75">
      <c r="A28" s="44"/>
      <c r="B28" s="185"/>
      <c r="C28" s="186"/>
      <c r="D28" s="187"/>
      <c r="E28" s="57"/>
      <c r="F28" s="57"/>
    </row>
    <row r="29" spans="1:6" ht="12.75">
      <c r="A29" s="311" t="str">
        <f>'D-C'!A18:I18</f>
        <v>FAIXA 02 - DE 12.001 A 18.000</v>
      </c>
      <c r="B29" s="312"/>
      <c r="C29" s="312"/>
      <c r="D29" s="312"/>
      <c r="E29" s="312"/>
      <c r="F29" s="313"/>
    </row>
    <row r="30" spans="1:6" ht="51">
      <c r="A30" s="143" t="s">
        <v>27</v>
      </c>
      <c r="B30" s="243" t="s">
        <v>225</v>
      </c>
      <c r="C30" s="243" t="s">
        <v>222</v>
      </c>
      <c r="D30" s="143" t="s">
        <v>176</v>
      </c>
      <c r="E30" s="241" t="s">
        <v>212</v>
      </c>
      <c r="F30" s="143" t="s">
        <v>177</v>
      </c>
    </row>
    <row r="31" spans="2:13" ht="12.75">
      <c r="B31" s="5" t="s">
        <v>63</v>
      </c>
      <c r="C31" s="5" t="s">
        <v>64</v>
      </c>
      <c r="D31" s="21" t="s">
        <v>175</v>
      </c>
      <c r="E31" s="5" t="s">
        <v>80</v>
      </c>
      <c r="F31" s="21" t="s">
        <v>85</v>
      </c>
      <c r="G31" s="1"/>
      <c r="L31" s="134"/>
      <c r="M31" s="134"/>
    </row>
    <row r="32" spans="1:13" ht="14.25">
      <c r="A32" s="139" t="s">
        <v>178</v>
      </c>
      <c r="B32" s="190"/>
      <c r="C32" s="188">
        <v>202</v>
      </c>
      <c r="D32" s="190">
        <f>B32/C32</f>
        <v>0</v>
      </c>
      <c r="E32" s="71">
        <f>'D-C'!$H$22</f>
        <v>18000</v>
      </c>
      <c r="F32" s="189">
        <f aca="true" t="shared" si="2" ref="F32:F38">D32/E32</f>
        <v>0</v>
      </c>
      <c r="G32" s="1"/>
      <c r="L32" s="134"/>
      <c r="M32" s="134"/>
    </row>
    <row r="33" spans="1:13" ht="28.5" customHeight="1">
      <c r="A33" s="97" t="s">
        <v>179</v>
      </c>
      <c r="B33" s="190"/>
      <c r="C33" s="188">
        <v>202</v>
      </c>
      <c r="D33" s="190">
        <f aca="true" t="shared" si="3" ref="D33:D38">B33/C33</f>
        <v>0</v>
      </c>
      <c r="E33" s="71">
        <f>'D-C'!$H$22</f>
        <v>18000</v>
      </c>
      <c r="F33" s="189">
        <f t="shared" si="2"/>
        <v>0</v>
      </c>
      <c r="G33" s="1"/>
      <c r="L33" s="134"/>
      <c r="M33" s="134"/>
    </row>
    <row r="34" spans="1:13" ht="27" customHeight="1">
      <c r="A34" s="97" t="s">
        <v>180</v>
      </c>
      <c r="B34" s="190"/>
      <c r="C34" s="188">
        <v>202</v>
      </c>
      <c r="D34" s="190">
        <f t="shared" si="3"/>
        <v>0</v>
      </c>
      <c r="E34" s="71">
        <f>'D-C'!$H$22</f>
        <v>18000</v>
      </c>
      <c r="F34" s="189">
        <f t="shared" si="2"/>
        <v>0</v>
      </c>
      <c r="G34" s="1"/>
      <c r="L34" s="134"/>
      <c r="M34" s="134"/>
    </row>
    <row r="35" spans="1:6" ht="38.25">
      <c r="A35" s="97" t="s">
        <v>181</v>
      </c>
      <c r="B35" s="190"/>
      <c r="C35" s="188">
        <v>202</v>
      </c>
      <c r="D35" s="190">
        <f t="shared" si="3"/>
        <v>0</v>
      </c>
      <c r="E35" s="71">
        <f>'D-C'!$H$22</f>
        <v>18000</v>
      </c>
      <c r="F35" s="189">
        <f t="shared" si="2"/>
        <v>0</v>
      </c>
    </row>
    <row r="36" spans="1:6" ht="25.5">
      <c r="A36" s="97" t="s">
        <v>182</v>
      </c>
      <c r="B36" s="190"/>
      <c r="C36" s="188">
        <v>202</v>
      </c>
      <c r="D36" s="190">
        <f t="shared" si="3"/>
        <v>0</v>
      </c>
      <c r="E36" s="71">
        <f>'D-C'!$H$22</f>
        <v>18000</v>
      </c>
      <c r="F36" s="189">
        <f t="shared" si="2"/>
        <v>0</v>
      </c>
    </row>
    <row r="37" spans="1:6" ht="24" customHeight="1">
      <c r="A37" s="97" t="s">
        <v>183</v>
      </c>
      <c r="B37" s="190"/>
      <c r="C37" s="188">
        <v>202</v>
      </c>
      <c r="D37" s="190">
        <f t="shared" si="3"/>
        <v>0</v>
      </c>
      <c r="E37" s="71">
        <f>'D-C'!$H$22</f>
        <v>18000</v>
      </c>
      <c r="F37" s="189">
        <f t="shared" si="2"/>
        <v>0</v>
      </c>
    </row>
    <row r="38" spans="1:13" ht="14.25">
      <c r="A38" s="97" t="s">
        <v>184</v>
      </c>
      <c r="B38" s="190"/>
      <c r="C38" s="188">
        <v>202</v>
      </c>
      <c r="D38" s="190">
        <f t="shared" si="3"/>
        <v>0</v>
      </c>
      <c r="E38" s="71">
        <f>'D-C'!$H$22</f>
        <v>18000</v>
      </c>
      <c r="F38" s="189">
        <f t="shared" si="2"/>
        <v>0</v>
      </c>
      <c r="G38" s="1"/>
      <c r="L38" s="134"/>
      <c r="M38" s="134"/>
    </row>
    <row r="39" spans="1:13" ht="12.75">
      <c r="A39" s="44"/>
      <c r="B39" s="185"/>
      <c r="C39" s="186"/>
      <c r="D39" s="187"/>
      <c r="E39" s="57"/>
      <c r="F39" s="57"/>
      <c r="G39" s="1"/>
      <c r="L39" s="134"/>
      <c r="M39" s="134"/>
    </row>
    <row r="40" spans="1:13" ht="12.75">
      <c r="A40" s="314" t="str">
        <f>'D-C'!A25:I25</f>
        <v>FAIXA 03 - DE 6.001 A 12.000</v>
      </c>
      <c r="B40" s="315"/>
      <c r="C40" s="315"/>
      <c r="D40" s="315"/>
      <c r="E40" s="315"/>
      <c r="F40" s="316"/>
      <c r="G40" s="1"/>
      <c r="L40" s="134"/>
      <c r="M40" s="134"/>
    </row>
    <row r="41" spans="1:13" ht="52.5" customHeight="1">
      <c r="A41" s="143" t="s">
        <v>27</v>
      </c>
      <c r="B41" s="243" t="s">
        <v>225</v>
      </c>
      <c r="C41" s="243" t="s">
        <v>222</v>
      </c>
      <c r="D41" s="143" t="s">
        <v>176</v>
      </c>
      <c r="E41" s="241" t="s">
        <v>212</v>
      </c>
      <c r="F41" s="143" t="s">
        <v>177</v>
      </c>
      <c r="G41" s="1"/>
      <c r="L41" s="134"/>
      <c r="M41" s="134"/>
    </row>
    <row r="42" spans="2:6" ht="19.5" customHeight="1">
      <c r="B42" s="5" t="s">
        <v>63</v>
      </c>
      <c r="C42" s="5" t="s">
        <v>64</v>
      </c>
      <c r="D42" s="21" t="s">
        <v>175</v>
      </c>
      <c r="E42" s="5" t="s">
        <v>80</v>
      </c>
      <c r="F42" s="21" t="s">
        <v>85</v>
      </c>
    </row>
    <row r="43" spans="1:6" ht="14.25">
      <c r="A43" s="139" t="s">
        <v>178</v>
      </c>
      <c r="B43" s="190"/>
      <c r="C43" s="188">
        <v>202</v>
      </c>
      <c r="D43" s="190">
        <f>B43/C43</f>
        <v>0</v>
      </c>
      <c r="E43" s="71">
        <f>'D-C'!$H$29</f>
        <v>12000</v>
      </c>
      <c r="F43" s="189">
        <f aca="true" t="shared" si="4" ref="F43:F49">D43/E43</f>
        <v>0</v>
      </c>
    </row>
    <row r="44" spans="1:6" ht="25.5">
      <c r="A44" s="97" t="s">
        <v>179</v>
      </c>
      <c r="B44" s="190"/>
      <c r="C44" s="188">
        <v>202</v>
      </c>
      <c r="D44" s="190">
        <f aca="true" t="shared" si="5" ref="D44:D49">B44/C44</f>
        <v>0</v>
      </c>
      <c r="E44" s="71">
        <f>'D-C'!$H$29</f>
        <v>12000</v>
      </c>
      <c r="F44" s="189">
        <f t="shared" si="4"/>
        <v>0</v>
      </c>
    </row>
    <row r="45" spans="1:13" ht="25.5">
      <c r="A45" s="97" t="s">
        <v>180</v>
      </c>
      <c r="B45" s="190"/>
      <c r="C45" s="188">
        <v>202</v>
      </c>
      <c r="D45" s="190">
        <f t="shared" si="5"/>
        <v>0</v>
      </c>
      <c r="E45" s="71">
        <f>'D-C'!$H$29</f>
        <v>12000</v>
      </c>
      <c r="F45" s="189">
        <f t="shared" si="4"/>
        <v>0</v>
      </c>
      <c r="G45" s="1"/>
      <c r="L45" s="134"/>
      <c r="M45" s="134"/>
    </row>
    <row r="46" spans="1:13" ht="38.25">
      <c r="A46" s="97" t="s">
        <v>181</v>
      </c>
      <c r="B46" s="190"/>
      <c r="C46" s="188">
        <v>202</v>
      </c>
      <c r="D46" s="190">
        <f t="shared" si="5"/>
        <v>0</v>
      </c>
      <c r="E46" s="71">
        <f>'D-C'!$H$29</f>
        <v>12000</v>
      </c>
      <c r="F46" s="189">
        <f t="shared" si="4"/>
        <v>0</v>
      </c>
      <c r="G46" s="1"/>
      <c r="L46" s="134"/>
      <c r="M46" s="134"/>
    </row>
    <row r="47" spans="1:13" ht="28.5" customHeight="1">
      <c r="A47" s="97" t="s">
        <v>182</v>
      </c>
      <c r="B47" s="190"/>
      <c r="C47" s="188">
        <v>202</v>
      </c>
      <c r="D47" s="190">
        <f t="shared" si="5"/>
        <v>0</v>
      </c>
      <c r="E47" s="71">
        <f>'D-C'!$H$29</f>
        <v>12000</v>
      </c>
      <c r="F47" s="189">
        <f t="shared" si="4"/>
        <v>0</v>
      </c>
      <c r="G47" s="1"/>
      <c r="L47" s="134"/>
      <c r="M47" s="134"/>
    </row>
    <row r="48" spans="1:6" ht="44.25" customHeight="1">
      <c r="A48" s="97" t="s">
        <v>183</v>
      </c>
      <c r="B48" s="190"/>
      <c r="C48" s="188">
        <v>202</v>
      </c>
      <c r="D48" s="190">
        <f t="shared" si="5"/>
        <v>0</v>
      </c>
      <c r="E48" s="71">
        <f>'D-C'!$H$29</f>
        <v>12000</v>
      </c>
      <c r="F48" s="189">
        <f t="shared" si="4"/>
        <v>0</v>
      </c>
    </row>
    <row r="49" spans="1:6" ht="14.25">
      <c r="A49" s="97" t="s">
        <v>184</v>
      </c>
      <c r="B49" s="190"/>
      <c r="C49" s="188">
        <v>202</v>
      </c>
      <c r="D49" s="190">
        <f t="shared" si="5"/>
        <v>0</v>
      </c>
      <c r="E49" s="71">
        <f>'D-C'!$H$29</f>
        <v>12000</v>
      </c>
      <c r="F49" s="189">
        <f t="shared" si="4"/>
        <v>0</v>
      </c>
    </row>
    <row r="50" spans="1:6" ht="12.75">
      <c r="A50" s="44"/>
      <c r="B50" s="185"/>
      <c r="C50" s="186"/>
      <c r="D50" s="187"/>
      <c r="E50" s="57"/>
      <c r="F50" s="57"/>
    </row>
    <row r="51" spans="1:6" ht="12.75">
      <c r="A51" s="303" t="str">
        <f>'D-C'!A32:I32</f>
        <v>FAIXA 04 - DE 1 A 6.000</v>
      </c>
      <c r="B51" s="304"/>
      <c r="C51" s="304"/>
      <c r="D51" s="304"/>
      <c r="E51" s="304"/>
      <c r="F51" s="305"/>
    </row>
    <row r="52" spans="1:6" ht="51">
      <c r="A52" s="143" t="s">
        <v>27</v>
      </c>
      <c r="B52" s="243" t="s">
        <v>225</v>
      </c>
      <c r="C52" s="243" t="s">
        <v>222</v>
      </c>
      <c r="D52" s="143" t="s">
        <v>176</v>
      </c>
      <c r="E52" s="241" t="s">
        <v>212</v>
      </c>
      <c r="F52" s="143" t="s">
        <v>177</v>
      </c>
    </row>
    <row r="53" spans="2:6" ht="12.75">
      <c r="B53" s="5" t="s">
        <v>63</v>
      </c>
      <c r="C53" s="5" t="s">
        <v>64</v>
      </c>
      <c r="D53" s="21" t="s">
        <v>175</v>
      </c>
      <c r="E53" s="5" t="s">
        <v>80</v>
      </c>
      <c r="F53" s="21" t="s">
        <v>85</v>
      </c>
    </row>
    <row r="54" spans="1:6" ht="14.25">
      <c r="A54" s="139" t="s">
        <v>178</v>
      </c>
      <c r="B54" s="190"/>
      <c r="C54" s="188">
        <v>202</v>
      </c>
      <c r="D54" s="190">
        <f>B54/C54</f>
        <v>0</v>
      </c>
      <c r="E54" s="71">
        <f>'D-C'!$H$36</f>
        <v>6000</v>
      </c>
      <c r="F54" s="189">
        <f aca="true" t="shared" si="6" ref="F54:F60">D54/E54</f>
        <v>0</v>
      </c>
    </row>
    <row r="55" spans="1:6" ht="25.5">
      <c r="A55" s="97" t="s">
        <v>179</v>
      </c>
      <c r="B55" s="190"/>
      <c r="C55" s="188">
        <v>202</v>
      </c>
      <c r="D55" s="190">
        <f aca="true" t="shared" si="7" ref="D55:D60">B55/C55</f>
        <v>0</v>
      </c>
      <c r="E55" s="71">
        <f>'D-C'!$H$36</f>
        <v>6000</v>
      </c>
      <c r="F55" s="189">
        <f t="shared" si="6"/>
        <v>0</v>
      </c>
    </row>
    <row r="56" spans="1:6" ht="25.5">
      <c r="A56" s="97" t="s">
        <v>180</v>
      </c>
      <c r="B56" s="190"/>
      <c r="C56" s="188">
        <v>202</v>
      </c>
      <c r="D56" s="190">
        <f t="shared" si="7"/>
        <v>0</v>
      </c>
      <c r="E56" s="71">
        <f>'D-C'!$H$36</f>
        <v>6000</v>
      </c>
      <c r="F56" s="189">
        <f t="shared" si="6"/>
        <v>0</v>
      </c>
    </row>
    <row r="57" spans="1:6" ht="38.25">
      <c r="A57" s="97" t="s">
        <v>181</v>
      </c>
      <c r="B57" s="190"/>
      <c r="C57" s="188">
        <v>202</v>
      </c>
      <c r="D57" s="190">
        <f t="shared" si="7"/>
        <v>0</v>
      </c>
      <c r="E57" s="71">
        <f>'D-C'!$H$36</f>
        <v>6000</v>
      </c>
      <c r="F57" s="189">
        <f t="shared" si="6"/>
        <v>0</v>
      </c>
    </row>
    <row r="58" spans="1:6" ht="25.5">
      <c r="A58" s="97" t="s">
        <v>182</v>
      </c>
      <c r="B58" s="190"/>
      <c r="C58" s="188">
        <v>202</v>
      </c>
      <c r="D58" s="190">
        <f t="shared" si="7"/>
        <v>0</v>
      </c>
      <c r="E58" s="71">
        <f>'D-C'!$H$36</f>
        <v>6000</v>
      </c>
      <c r="F58" s="189">
        <f t="shared" si="6"/>
        <v>0</v>
      </c>
    </row>
    <row r="59" spans="1:6" ht="38.25">
      <c r="A59" s="97" t="s">
        <v>183</v>
      </c>
      <c r="B59" s="190"/>
      <c r="C59" s="188">
        <v>202</v>
      </c>
      <c r="D59" s="190">
        <f t="shared" si="7"/>
        <v>0</v>
      </c>
      <c r="E59" s="71">
        <f>'D-C'!$H$36</f>
        <v>6000</v>
      </c>
      <c r="F59" s="189">
        <f t="shared" si="6"/>
        <v>0</v>
      </c>
    </row>
    <row r="60" spans="1:6" ht="14.25">
      <c r="A60" s="97" t="s">
        <v>184</v>
      </c>
      <c r="B60" s="190"/>
      <c r="C60" s="188">
        <v>202</v>
      </c>
      <c r="D60" s="190">
        <f t="shared" si="7"/>
        <v>0</v>
      </c>
      <c r="E60" s="71">
        <f>'D-C'!$H$36</f>
        <v>6000</v>
      </c>
      <c r="F60" s="189">
        <f t="shared" si="6"/>
        <v>0</v>
      </c>
    </row>
    <row r="61" spans="1:6" ht="12.75">
      <c r="A61" s="44"/>
      <c r="B61" s="185"/>
      <c r="C61" s="186"/>
      <c r="D61" s="187"/>
      <c r="E61" s="57"/>
      <c r="F61" s="57"/>
    </row>
  </sheetData>
  <sheetProtection/>
  <mergeCells count="12">
    <mergeCell ref="A7:E7"/>
    <mergeCell ref="A6:E6"/>
    <mergeCell ref="A51:F51"/>
    <mergeCell ref="A1:F1"/>
    <mergeCell ref="A2:F2"/>
    <mergeCell ref="A3:F3"/>
    <mergeCell ref="A5:F5"/>
    <mergeCell ref="A8:F8"/>
    <mergeCell ref="A16:F16"/>
    <mergeCell ref="A18:F18"/>
    <mergeCell ref="A29:F29"/>
    <mergeCell ref="A40:F4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0" r:id="rId1"/>
  <rowBreaks count="1" manualBreakCount="1"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0">
    <tabColor rgb="FF00B050"/>
  </sheetPr>
  <dimension ref="A1:S136"/>
  <sheetViews>
    <sheetView showGridLines="0" view="pageBreakPreview" zoomScale="110" zoomScaleNormal="85" zoomScaleSheetLayoutView="110" zoomScalePageLayoutView="0" workbookViewId="0" topLeftCell="A1">
      <selection activeCell="H13" sqref="H13"/>
    </sheetView>
  </sheetViews>
  <sheetFormatPr defaultColWidth="9.140625" defaultRowHeight="12.75"/>
  <cols>
    <col min="1" max="1" width="18.421875" style="25" customWidth="1"/>
    <col min="2" max="2" width="13.00390625" style="25" customWidth="1"/>
    <col min="3" max="3" width="18.140625" style="25" customWidth="1"/>
    <col min="4" max="4" width="13.7109375" style="25" customWidth="1"/>
    <col min="5" max="5" width="16.00390625" style="25" customWidth="1"/>
    <col min="6" max="6" width="18.8515625" style="25" customWidth="1"/>
    <col min="7" max="7" width="18.5742187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46" t="str">
        <f>'D - sem insalubridade'!A1</f>
        <v>ANEXO XIV-A - PLANILHA DE FORMAÇÃO DE CUSTO</v>
      </c>
      <c r="B1" s="246"/>
      <c r="C1" s="246"/>
      <c r="D1" s="246"/>
      <c r="E1" s="246"/>
      <c r="F1" s="246"/>
      <c r="G1" s="246"/>
    </row>
    <row r="2" spans="1:7" ht="12.75">
      <c r="A2" s="246" t="str">
        <f>'D - sem insalubridade'!A2:B2</f>
        <v>LOTE 01 A - ESCOLAS SEM INSALUBRIDADE</v>
      </c>
      <c r="B2" s="246"/>
      <c r="C2" s="246"/>
      <c r="D2" s="246"/>
      <c r="E2" s="246"/>
      <c r="F2" s="246"/>
      <c r="G2" s="246"/>
    </row>
    <row r="3" spans="1:7" ht="12.75">
      <c r="A3" s="246" t="s">
        <v>109</v>
      </c>
      <c r="B3" s="246"/>
      <c r="C3" s="246"/>
      <c r="D3" s="246"/>
      <c r="E3" s="246"/>
      <c r="F3" s="246"/>
      <c r="G3" s="246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327" t="s">
        <v>89</v>
      </c>
      <c r="B5" s="327"/>
      <c r="C5" s="327"/>
      <c r="D5" s="327"/>
      <c r="E5" s="327"/>
      <c r="F5" s="327"/>
      <c r="G5" s="327"/>
    </row>
    <row r="7" spans="1:7" ht="12.75">
      <c r="A7" s="327" t="s">
        <v>76</v>
      </c>
      <c r="B7" s="327"/>
      <c r="C7" s="327"/>
      <c r="D7" s="327"/>
      <c r="E7" s="327"/>
      <c r="F7" s="327"/>
      <c r="G7" s="327"/>
    </row>
    <row r="8" spans="1:7" ht="12.75">
      <c r="A8" s="117"/>
      <c r="B8" s="117"/>
      <c r="C8" s="117"/>
      <c r="D8" s="117"/>
      <c r="E8" s="117"/>
      <c r="F8" s="117"/>
      <c r="G8" s="117"/>
    </row>
    <row r="10" spans="1:6" ht="12.75">
      <c r="A10" s="318" t="str">
        <f>'D-C'!A11:I11</f>
        <v>FAIXA 01 - DE 18.001 A 23.925</v>
      </c>
      <c r="B10" s="319"/>
      <c r="C10" s="319"/>
      <c r="D10" s="319"/>
      <c r="E10" s="319"/>
      <c r="F10" s="320"/>
    </row>
    <row r="11" spans="1:7" ht="12.75">
      <c r="A11" s="280" t="s">
        <v>27</v>
      </c>
      <c r="B11" s="328" t="s">
        <v>186</v>
      </c>
      <c r="C11" s="281" t="s">
        <v>185</v>
      </c>
      <c r="D11" s="321" t="s">
        <v>73</v>
      </c>
      <c r="E11" s="322"/>
      <c r="F11" s="281" t="s">
        <v>190</v>
      </c>
      <c r="G11" s="45"/>
    </row>
    <row r="12" spans="1:6" s="102" customFormat="1" ht="36" customHeight="1">
      <c r="A12" s="280"/>
      <c r="B12" s="329"/>
      <c r="C12" s="281"/>
      <c r="D12" s="126" t="s">
        <v>50</v>
      </c>
      <c r="E12" s="126" t="s">
        <v>65</v>
      </c>
      <c r="F12" s="281"/>
    </row>
    <row r="13" spans="1:6" s="102" customFormat="1" ht="12.75">
      <c r="A13" s="280"/>
      <c r="B13" s="142" t="s">
        <v>63</v>
      </c>
      <c r="C13" s="142" t="s">
        <v>64</v>
      </c>
      <c r="D13" s="142" t="s">
        <v>90</v>
      </c>
      <c r="E13" s="126" t="s">
        <v>80</v>
      </c>
      <c r="F13" s="126" t="s">
        <v>187</v>
      </c>
    </row>
    <row r="14" spans="1:15" ht="12.75">
      <c r="A14" s="181" t="s">
        <v>169</v>
      </c>
      <c r="B14" s="182">
        <f>'D-H'!$B$11</f>
        <v>0</v>
      </c>
      <c r="C14" s="192">
        <f>SUM('D-H'!$F$21:$F$27)</f>
        <v>0</v>
      </c>
      <c r="D14" s="193"/>
      <c r="E14" s="193">
        <f>'D-G'!$G$14</f>
        <v>0</v>
      </c>
      <c r="F14" s="109">
        <f>SUM(B14:E14)</f>
        <v>0</v>
      </c>
      <c r="L14" s="110"/>
      <c r="M14" s="110"/>
      <c r="N14" s="110"/>
      <c r="O14" s="110"/>
    </row>
    <row r="15" spans="1:15" ht="12.75">
      <c r="A15" s="181" t="s">
        <v>217</v>
      </c>
      <c r="B15" s="182">
        <f>'D-H'!$B$13</f>
        <v>0</v>
      </c>
      <c r="C15" s="192">
        <f>SUM('D-H'!$F$21:$F$27)</f>
        <v>0</v>
      </c>
      <c r="D15" s="193"/>
      <c r="E15" s="193">
        <f>'D-G'!$G$14</f>
        <v>0</v>
      </c>
      <c r="F15" s="109">
        <f>SUM(B15:E15)</f>
        <v>0</v>
      </c>
      <c r="L15" s="110"/>
      <c r="M15" s="110"/>
      <c r="N15" s="110"/>
      <c r="O15" s="110"/>
    </row>
    <row r="16" spans="1:15" ht="12.75">
      <c r="A16" s="181" t="s">
        <v>170</v>
      </c>
      <c r="B16" s="182">
        <f>'D-H'!$B$13</f>
        <v>0</v>
      </c>
      <c r="C16" s="192">
        <f>SUM('D-H'!$F$21:$F$27)</f>
        <v>0</v>
      </c>
      <c r="D16" s="193"/>
      <c r="E16" s="193">
        <f>'D-G'!$G$14</f>
        <v>0</v>
      </c>
      <c r="F16" s="109">
        <f>SUM(B16:E16)</f>
        <v>0</v>
      </c>
      <c r="L16" s="110"/>
      <c r="M16" s="110"/>
      <c r="N16" s="110"/>
      <c r="O16" s="110"/>
    </row>
    <row r="17" spans="1:15" ht="12.75">
      <c r="A17" s="181" t="s">
        <v>171</v>
      </c>
      <c r="B17" s="182">
        <f>'D-H'!$B$14</f>
        <v>0</v>
      </c>
      <c r="C17" s="192">
        <f>SUM('D-H'!$F$21:$F$27)</f>
        <v>0</v>
      </c>
      <c r="D17" s="193"/>
      <c r="E17" s="193">
        <f>'D-G'!$G$14</f>
        <v>0</v>
      </c>
      <c r="F17" s="109">
        <f>SUM(B17:E17)</f>
        <v>0</v>
      </c>
      <c r="L17" s="110"/>
      <c r="M17" s="110"/>
      <c r="N17" s="110"/>
      <c r="O17" s="110"/>
    </row>
    <row r="18" spans="1:15" ht="12.75">
      <c r="A18" s="181" t="s">
        <v>172</v>
      </c>
      <c r="B18" s="182">
        <f>'D-H'!$B$15</f>
        <v>0</v>
      </c>
      <c r="C18" s="192">
        <f>SUM('D-H'!$F$21:$F$27)</f>
        <v>0</v>
      </c>
      <c r="D18" s="193"/>
      <c r="E18" s="193">
        <f>'D-G'!$G$14</f>
        <v>0</v>
      </c>
      <c r="F18" s="109">
        <f>SUM(B18:E18)</f>
        <v>0</v>
      </c>
      <c r="L18" s="110"/>
      <c r="M18" s="110"/>
      <c r="N18" s="110"/>
      <c r="O18" s="110"/>
    </row>
    <row r="19" ht="12.75">
      <c r="G19" s="112"/>
    </row>
    <row r="20" spans="1:7" ht="12.75">
      <c r="A20" s="323" t="str">
        <f>'D-C'!A18:I18</f>
        <v>FAIXA 02 - DE 12.001 A 18.000</v>
      </c>
      <c r="B20" s="324"/>
      <c r="C20" s="324"/>
      <c r="D20" s="324"/>
      <c r="E20" s="324"/>
      <c r="F20" s="325"/>
      <c r="G20" s="112"/>
    </row>
    <row r="21" spans="1:7" ht="12.75" customHeight="1">
      <c r="A21" s="280" t="s">
        <v>27</v>
      </c>
      <c r="B21" s="328" t="s">
        <v>186</v>
      </c>
      <c r="C21" s="281" t="s">
        <v>185</v>
      </c>
      <c r="D21" s="321" t="s">
        <v>73</v>
      </c>
      <c r="E21" s="322"/>
      <c r="F21" s="281" t="s">
        <v>190</v>
      </c>
      <c r="G21" s="45"/>
    </row>
    <row r="22" spans="1:6" s="102" customFormat="1" ht="34.5" customHeight="1">
      <c r="A22" s="280"/>
      <c r="B22" s="329"/>
      <c r="C22" s="281"/>
      <c r="D22" s="142" t="s">
        <v>50</v>
      </c>
      <c r="E22" s="142" t="s">
        <v>65</v>
      </c>
      <c r="F22" s="281"/>
    </row>
    <row r="23" spans="1:6" s="102" customFormat="1" ht="12.75">
      <c r="A23" s="280"/>
      <c r="B23" s="142" t="s">
        <v>63</v>
      </c>
      <c r="C23" s="142" t="s">
        <v>64</v>
      </c>
      <c r="D23" s="142" t="s">
        <v>90</v>
      </c>
      <c r="E23" s="142" t="s">
        <v>80</v>
      </c>
      <c r="F23" s="142" t="s">
        <v>187</v>
      </c>
    </row>
    <row r="24" spans="1:15" ht="12.75">
      <c r="A24" s="181" t="s">
        <v>169</v>
      </c>
      <c r="B24" s="182">
        <f>'D-H'!$B$11</f>
        <v>0</v>
      </c>
      <c r="C24" s="192">
        <f>SUM('D-H'!$F$32:$F$38)</f>
        <v>0</v>
      </c>
      <c r="D24" s="193"/>
      <c r="E24" s="193">
        <f>'D-G'!$G$19</f>
        <v>0</v>
      </c>
      <c r="F24" s="109">
        <f>SUM(B24:E24)</f>
        <v>0</v>
      </c>
      <c r="L24" s="110"/>
      <c r="M24" s="110"/>
      <c r="N24" s="110"/>
      <c r="O24" s="110"/>
    </row>
    <row r="25" spans="1:15" ht="12.75">
      <c r="A25" s="181" t="s">
        <v>217</v>
      </c>
      <c r="B25" s="182">
        <f>'D-H'!$B$13</f>
        <v>0</v>
      </c>
      <c r="C25" s="192">
        <f>SUM('D-H'!$F$32:$F$38)</f>
        <v>0</v>
      </c>
      <c r="D25" s="193"/>
      <c r="E25" s="193">
        <f>'D-G'!$G$19</f>
        <v>0</v>
      </c>
      <c r="F25" s="109">
        <f>SUM(B25:E25)</f>
        <v>0</v>
      </c>
      <c r="L25" s="110"/>
      <c r="M25" s="110"/>
      <c r="N25" s="110"/>
      <c r="O25" s="110"/>
    </row>
    <row r="26" spans="1:15" ht="12.75">
      <c r="A26" s="181" t="s">
        <v>170</v>
      </c>
      <c r="B26" s="182">
        <f>'D-H'!$B$13</f>
        <v>0</v>
      </c>
      <c r="C26" s="192">
        <f>SUM('D-H'!$F$32:$F$38)</f>
        <v>0</v>
      </c>
      <c r="D26" s="193"/>
      <c r="E26" s="193">
        <f>'D-G'!$G$19</f>
        <v>0</v>
      </c>
      <c r="F26" s="109">
        <f>SUM(B26:E26)</f>
        <v>0</v>
      </c>
      <c r="L26" s="110"/>
      <c r="M26" s="110"/>
      <c r="N26" s="110"/>
      <c r="O26" s="110"/>
    </row>
    <row r="27" spans="1:15" ht="12.75">
      <c r="A27" s="181" t="s">
        <v>171</v>
      </c>
      <c r="B27" s="182">
        <f>'D-H'!$B$14</f>
        <v>0</v>
      </c>
      <c r="C27" s="192">
        <f>SUM('D-H'!$F$32:$F$38)</f>
        <v>0</v>
      </c>
      <c r="D27" s="193"/>
      <c r="E27" s="193">
        <f>'D-G'!$G$19</f>
        <v>0</v>
      </c>
      <c r="F27" s="109">
        <f>SUM(B27:E27)</f>
        <v>0</v>
      </c>
      <c r="L27" s="110"/>
      <c r="M27" s="110"/>
      <c r="N27" s="110"/>
      <c r="O27" s="110"/>
    </row>
    <row r="28" spans="1:15" ht="12.75">
      <c r="A28" s="181" t="s">
        <v>172</v>
      </c>
      <c r="B28" s="182">
        <f>'D-H'!$B$15</f>
        <v>0</v>
      </c>
      <c r="C28" s="192">
        <f>SUM('D-H'!$F$32:$F$38)</f>
        <v>0</v>
      </c>
      <c r="D28" s="193"/>
      <c r="E28" s="193">
        <f>'D-G'!$G$19</f>
        <v>0</v>
      </c>
      <c r="F28" s="109">
        <f>SUM(B28:E28)</f>
        <v>0</v>
      </c>
      <c r="L28" s="110"/>
      <c r="M28" s="110"/>
      <c r="N28" s="110"/>
      <c r="O28" s="110"/>
    </row>
    <row r="29" spans="12:15" ht="12.75">
      <c r="L29" s="110"/>
      <c r="M29" s="110"/>
      <c r="N29" s="110"/>
      <c r="O29" s="110"/>
    </row>
    <row r="30" spans="1:15" s="139" customFormat="1" ht="12.75" customHeight="1">
      <c r="A30" s="330" t="str">
        <f>'D-C'!A25:I25</f>
        <v>FAIXA 03 - DE 6.001 A 12.000</v>
      </c>
      <c r="B30" s="330"/>
      <c r="C30" s="330"/>
      <c r="D30" s="330"/>
      <c r="E30" s="330"/>
      <c r="F30" s="330"/>
      <c r="G30" s="208"/>
      <c r="H30" s="207"/>
      <c r="L30" s="140"/>
      <c r="M30" s="140"/>
      <c r="N30" s="140"/>
      <c r="O30" s="140"/>
    </row>
    <row r="31" spans="1:15" ht="12.75" customHeight="1">
      <c r="A31" s="280" t="s">
        <v>27</v>
      </c>
      <c r="B31" s="328" t="s">
        <v>186</v>
      </c>
      <c r="C31" s="281" t="s">
        <v>185</v>
      </c>
      <c r="D31" s="321" t="s">
        <v>73</v>
      </c>
      <c r="E31" s="322"/>
      <c r="F31" s="281" t="s">
        <v>190</v>
      </c>
      <c r="L31" s="110"/>
      <c r="M31" s="110"/>
      <c r="N31" s="110"/>
      <c r="O31" s="110"/>
    </row>
    <row r="32" spans="1:7" ht="27.75" customHeight="1">
      <c r="A32" s="280"/>
      <c r="B32" s="329"/>
      <c r="C32" s="281"/>
      <c r="D32" s="142" t="s">
        <v>50</v>
      </c>
      <c r="E32" s="142" t="s">
        <v>65</v>
      </c>
      <c r="F32" s="281"/>
      <c r="G32" s="112"/>
    </row>
    <row r="33" spans="1:7" ht="12.75" customHeight="1">
      <c r="A33" s="280"/>
      <c r="B33" s="142" t="s">
        <v>63</v>
      </c>
      <c r="C33" s="142" t="s">
        <v>64</v>
      </c>
      <c r="D33" s="142" t="s">
        <v>90</v>
      </c>
      <c r="E33" s="142" t="s">
        <v>80</v>
      </c>
      <c r="F33" s="142" t="s">
        <v>187</v>
      </c>
      <c r="G33" s="45"/>
    </row>
    <row r="34" spans="1:6" s="102" customFormat="1" ht="12.75">
      <c r="A34" s="181" t="s">
        <v>169</v>
      </c>
      <c r="B34" s="182">
        <f>'D-H'!$B$11</f>
        <v>0</v>
      </c>
      <c r="C34" s="192">
        <f>SUM('D-H'!$F$43:$F$49)</f>
        <v>0</v>
      </c>
      <c r="D34" s="193"/>
      <c r="E34" s="193">
        <f>'D-G'!$G$24</f>
        <v>0</v>
      </c>
      <c r="F34" s="109">
        <f>SUM(B34:E34)</f>
        <v>0</v>
      </c>
    </row>
    <row r="35" spans="1:6" s="102" customFormat="1" ht="12.75">
      <c r="A35" s="181" t="s">
        <v>217</v>
      </c>
      <c r="B35" s="182">
        <f>'D-H'!$B$13</f>
        <v>0</v>
      </c>
      <c r="C35" s="192">
        <f>SUM('D-H'!$F$43:$F$49)</f>
        <v>0</v>
      </c>
      <c r="D35" s="193"/>
      <c r="E35" s="193">
        <f>'D-G'!$G$24</f>
        <v>0</v>
      </c>
      <c r="F35" s="109">
        <f>SUM(B35:E35)</f>
        <v>0</v>
      </c>
    </row>
    <row r="36" spans="1:6" s="102" customFormat="1" ht="12.75">
      <c r="A36" s="181" t="s">
        <v>170</v>
      </c>
      <c r="B36" s="182">
        <f>'D-H'!$B$13</f>
        <v>0</v>
      </c>
      <c r="C36" s="192">
        <f>SUM('D-H'!$F$43:$F$49)</f>
        <v>0</v>
      </c>
      <c r="D36" s="193"/>
      <c r="E36" s="193">
        <f>'D-G'!$G$24</f>
        <v>0</v>
      </c>
      <c r="F36" s="109">
        <f>SUM(B36:E36)</f>
        <v>0</v>
      </c>
    </row>
    <row r="37" spans="1:15" ht="12.75">
      <c r="A37" s="181" t="s">
        <v>171</v>
      </c>
      <c r="B37" s="182">
        <f>'D-H'!$B$14</f>
        <v>0</v>
      </c>
      <c r="C37" s="192">
        <f>SUM('D-H'!$F$43:$F$49)</f>
        <v>0</v>
      </c>
      <c r="D37" s="193"/>
      <c r="E37" s="193">
        <f>'D-G'!$G$24</f>
        <v>0</v>
      </c>
      <c r="F37" s="109">
        <f>SUM(B37:E37)</f>
        <v>0</v>
      </c>
      <c r="L37" s="110"/>
      <c r="M37" s="110"/>
      <c r="N37" s="110"/>
      <c r="O37" s="110"/>
    </row>
    <row r="38" spans="1:15" ht="12.75">
      <c r="A38" s="181" t="s">
        <v>172</v>
      </c>
      <c r="B38" s="182">
        <f>'D-H'!$B$15</f>
        <v>0</v>
      </c>
      <c r="C38" s="192">
        <f>SUM('D-H'!$F$43:$F$49)</f>
        <v>0</v>
      </c>
      <c r="D38" s="193"/>
      <c r="E38" s="193">
        <f>'D-G'!$G$24</f>
        <v>0</v>
      </c>
      <c r="F38" s="109">
        <f>SUM(B38:E38)</f>
        <v>0</v>
      </c>
      <c r="L38" s="110"/>
      <c r="M38" s="110"/>
      <c r="N38" s="110"/>
      <c r="O38" s="110"/>
    </row>
    <row r="39" spans="12:15" ht="12.75">
      <c r="L39" s="110"/>
      <c r="M39" s="110"/>
      <c r="N39" s="110"/>
      <c r="O39" s="110"/>
    </row>
    <row r="40" spans="1:15" ht="12" customHeight="1">
      <c r="A40" s="338" t="str">
        <f>'D-C'!A32:I32</f>
        <v>FAIXA 04 - DE 1 A 6.000</v>
      </c>
      <c r="B40" s="339"/>
      <c r="C40" s="339"/>
      <c r="D40" s="339"/>
      <c r="E40" s="339"/>
      <c r="F40" s="340"/>
      <c r="L40" s="110"/>
      <c r="M40" s="110"/>
      <c r="N40" s="110"/>
      <c r="O40" s="110"/>
    </row>
    <row r="41" spans="1:15" ht="12.75" customHeight="1">
      <c r="A41" s="280" t="s">
        <v>27</v>
      </c>
      <c r="B41" s="328" t="s">
        <v>186</v>
      </c>
      <c r="C41" s="281" t="s">
        <v>185</v>
      </c>
      <c r="D41" s="321" t="s">
        <v>73</v>
      </c>
      <c r="E41" s="322"/>
      <c r="F41" s="281" t="s">
        <v>190</v>
      </c>
      <c r="L41" s="110"/>
      <c r="M41" s="110"/>
      <c r="N41" s="110"/>
      <c r="O41" s="110"/>
    </row>
    <row r="42" spans="1:15" ht="30.75" customHeight="1">
      <c r="A42" s="280"/>
      <c r="B42" s="329"/>
      <c r="C42" s="281"/>
      <c r="D42" s="142" t="s">
        <v>50</v>
      </c>
      <c r="E42" s="142" t="s">
        <v>65</v>
      </c>
      <c r="F42" s="281"/>
      <c r="L42" s="110"/>
      <c r="M42" s="110"/>
      <c r="N42" s="110"/>
      <c r="O42" s="110"/>
    </row>
    <row r="43" spans="1:15" ht="12.75">
      <c r="A43" s="280"/>
      <c r="B43" s="142" t="s">
        <v>63</v>
      </c>
      <c r="C43" s="142" t="s">
        <v>64</v>
      </c>
      <c r="D43" s="142" t="s">
        <v>90</v>
      </c>
      <c r="E43" s="142" t="s">
        <v>80</v>
      </c>
      <c r="F43" s="142" t="s">
        <v>187</v>
      </c>
      <c r="L43" s="110"/>
      <c r="M43" s="110"/>
      <c r="N43" s="110"/>
      <c r="O43" s="110"/>
    </row>
    <row r="44" spans="1:7" ht="12.75">
      <c r="A44" s="181" t="s">
        <v>169</v>
      </c>
      <c r="B44" s="182">
        <f>'D-H'!$B$11</f>
        <v>0</v>
      </c>
      <c r="C44" s="192">
        <f>SUM('D-H'!$F$54:$F$60)</f>
        <v>0</v>
      </c>
      <c r="D44" s="193"/>
      <c r="E44" s="193">
        <f>'D-G'!$G$29</f>
        <v>0</v>
      </c>
      <c r="F44" s="109">
        <f>SUM(B44:E44)</f>
        <v>0</v>
      </c>
      <c r="G44" s="112"/>
    </row>
    <row r="45" spans="1:7" ht="12.75" customHeight="1">
      <c r="A45" s="181" t="s">
        <v>217</v>
      </c>
      <c r="B45" s="182">
        <f>'D-H'!$B$13</f>
        <v>0</v>
      </c>
      <c r="C45" s="192">
        <f>SUM('D-H'!$F$54:$F$60)</f>
        <v>0</v>
      </c>
      <c r="D45" s="193"/>
      <c r="E45" s="193">
        <f>'D-G'!$G$29</f>
        <v>0</v>
      </c>
      <c r="F45" s="109">
        <f>SUM(B45:E45)</f>
        <v>0</v>
      </c>
      <c r="G45" s="45"/>
    </row>
    <row r="46" spans="1:7" ht="12.75" customHeight="1">
      <c r="A46" s="181" t="s">
        <v>170</v>
      </c>
      <c r="B46" s="182">
        <f>'D-H'!$B$13</f>
        <v>0</v>
      </c>
      <c r="C46" s="192">
        <f>SUM('D-H'!$F$54:$F$60)</f>
        <v>0</v>
      </c>
      <c r="D46" s="193"/>
      <c r="E46" s="193">
        <f>'D-G'!$G$29</f>
        <v>0</v>
      </c>
      <c r="F46" s="109">
        <f>SUM(B46:E46)</f>
        <v>0</v>
      </c>
      <c r="G46" s="45"/>
    </row>
    <row r="47" spans="1:6" s="102" customFormat="1" ht="12.75">
      <c r="A47" s="181" t="s">
        <v>171</v>
      </c>
      <c r="B47" s="182">
        <f>'D-H'!$B$14</f>
        <v>0</v>
      </c>
      <c r="C47" s="192">
        <f>SUM('D-H'!$F$54:$F$60)</f>
        <v>0</v>
      </c>
      <c r="D47" s="193"/>
      <c r="E47" s="193">
        <f>'D-G'!$G$29</f>
        <v>0</v>
      </c>
      <c r="F47" s="109">
        <f>SUM(B47:E47)</f>
        <v>0</v>
      </c>
    </row>
    <row r="48" spans="1:6" s="102" customFormat="1" ht="12.75">
      <c r="A48" s="181" t="s">
        <v>172</v>
      </c>
      <c r="B48" s="182">
        <f>'D-H'!$B$15</f>
        <v>0</v>
      </c>
      <c r="C48" s="192">
        <f>SUM('D-H'!$F$54:$F$60)</f>
        <v>0</v>
      </c>
      <c r="D48" s="193"/>
      <c r="E48" s="193">
        <f>'D-G'!$G$29</f>
        <v>0</v>
      </c>
      <c r="F48" s="109">
        <f>SUM(B48:E48)</f>
        <v>0</v>
      </c>
    </row>
    <row r="49" spans="1:6" s="102" customFormat="1" ht="12.75">
      <c r="A49" s="25"/>
      <c r="B49" s="25"/>
      <c r="C49" s="25"/>
      <c r="D49" s="25"/>
      <c r="E49" s="25"/>
      <c r="F49" s="25"/>
    </row>
    <row r="50" spans="1:7" ht="12.75">
      <c r="A50" s="327" t="s">
        <v>138</v>
      </c>
      <c r="B50" s="327"/>
      <c r="C50" s="327"/>
      <c r="D50" s="327"/>
      <c r="E50" s="327"/>
      <c r="F50" s="327"/>
      <c r="G50" s="327"/>
    </row>
    <row r="52" spans="1:6" ht="12.75" customHeight="1">
      <c r="A52" s="43"/>
      <c r="B52" s="328" t="s">
        <v>71</v>
      </c>
      <c r="C52" s="328" t="s">
        <v>188</v>
      </c>
      <c r="D52" s="335" t="s">
        <v>78</v>
      </c>
      <c r="E52" s="336"/>
      <c r="F52" s="337"/>
    </row>
    <row r="53" spans="1:7" s="102" customFormat="1" ht="12.75">
      <c r="A53" s="43"/>
      <c r="B53" s="329"/>
      <c r="C53" s="329"/>
      <c r="D53" s="126" t="s">
        <v>25</v>
      </c>
      <c r="E53" s="126" t="s">
        <v>26</v>
      </c>
      <c r="F53" s="126" t="s">
        <v>72</v>
      </c>
      <c r="G53" s="114"/>
    </row>
    <row r="54" spans="1:7" s="102" customFormat="1" ht="12.75">
      <c r="A54" s="43"/>
      <c r="B54" s="142" t="s">
        <v>84</v>
      </c>
      <c r="C54" s="126" t="s">
        <v>82</v>
      </c>
      <c r="D54" s="126" t="s">
        <v>83</v>
      </c>
      <c r="E54" s="126" t="s">
        <v>189</v>
      </c>
      <c r="F54" s="126" t="s">
        <v>137</v>
      </c>
      <c r="G54" s="114"/>
    </row>
    <row r="55" spans="1:7" s="102" customFormat="1" ht="12.75">
      <c r="A55" s="43"/>
      <c r="B55" s="40"/>
      <c r="C55" s="40"/>
      <c r="D55" s="40"/>
      <c r="E55" s="40"/>
      <c r="F55" s="40"/>
      <c r="G55" s="115"/>
    </row>
    <row r="56" spans="1:8" s="102" customFormat="1" ht="12.75">
      <c r="A56" s="118" t="s">
        <v>142</v>
      </c>
      <c r="B56" s="118"/>
      <c r="C56" s="41"/>
      <c r="D56" s="42"/>
      <c r="E56" s="42"/>
      <c r="F56" s="42"/>
      <c r="G56" s="42"/>
      <c r="H56" s="115"/>
    </row>
    <row r="57" spans="1:7" ht="12.75">
      <c r="A57" s="111"/>
      <c r="B57" s="111"/>
      <c r="C57" s="112"/>
      <c r="D57" s="112"/>
      <c r="E57" s="112"/>
      <c r="F57" s="112"/>
      <c r="G57" s="112"/>
    </row>
    <row r="58" spans="1:7" ht="12.75">
      <c r="A58" s="327" t="s">
        <v>139</v>
      </c>
      <c r="B58" s="327"/>
      <c r="C58" s="327"/>
      <c r="D58" s="327"/>
      <c r="E58" s="327"/>
      <c r="F58" s="327"/>
      <c r="G58" s="327"/>
    </row>
    <row r="59" ht="12" customHeight="1"/>
    <row r="60" spans="1:7" ht="12.75">
      <c r="A60" s="280" t="str">
        <f>'D-C'!A11:I11</f>
        <v>FAIXA 01 - DE 18.001 A 23.925</v>
      </c>
      <c r="B60" s="280"/>
      <c r="C60" s="280"/>
      <c r="D60" s="280"/>
      <c r="E60" s="280"/>
      <c r="F60" s="24"/>
      <c r="G60" s="24"/>
    </row>
    <row r="61" spans="1:5" s="102" customFormat="1" ht="38.25">
      <c r="A61" s="280" t="s">
        <v>27</v>
      </c>
      <c r="B61" s="127" t="s">
        <v>190</v>
      </c>
      <c r="C61" s="145" t="s">
        <v>188</v>
      </c>
      <c r="D61" s="127" t="s">
        <v>71</v>
      </c>
      <c r="E61" s="127" t="s">
        <v>77</v>
      </c>
    </row>
    <row r="62" spans="1:5" s="102" customFormat="1" ht="12.75">
      <c r="A62" s="280"/>
      <c r="B62" s="142" t="s">
        <v>81</v>
      </c>
      <c r="C62" s="142" t="s">
        <v>191</v>
      </c>
      <c r="D62" s="142" t="s">
        <v>192</v>
      </c>
      <c r="E62" s="142" t="s">
        <v>196</v>
      </c>
    </row>
    <row r="63" spans="1:14" ht="12.75">
      <c r="A63" s="181" t="s">
        <v>169</v>
      </c>
      <c r="B63" s="193">
        <f>F14</f>
        <v>0</v>
      </c>
      <c r="C63" s="193">
        <f>B63*$C$55</f>
        <v>0</v>
      </c>
      <c r="D63" s="193">
        <f>SUM(B63:C63)*$B$55</f>
        <v>0</v>
      </c>
      <c r="E63" s="193">
        <f>SUM(B63:D63)</f>
        <v>0</v>
      </c>
      <c r="J63" s="110"/>
      <c r="K63" s="110"/>
      <c r="L63" s="110"/>
      <c r="M63" s="110"/>
      <c r="N63" s="110"/>
    </row>
    <row r="64" spans="1:14" ht="12.75">
      <c r="A64" s="181" t="s">
        <v>217</v>
      </c>
      <c r="B64" s="193">
        <f>F15</f>
        <v>0</v>
      </c>
      <c r="C64" s="193">
        <f>B64*$C$55</f>
        <v>0</v>
      </c>
      <c r="D64" s="193">
        <f>SUM(B64:C64)*$B$55</f>
        <v>0</v>
      </c>
      <c r="E64" s="193">
        <f>SUM(B64:D64)</f>
        <v>0</v>
      </c>
      <c r="J64" s="110"/>
      <c r="K64" s="110"/>
      <c r="L64" s="110"/>
      <c r="M64" s="110"/>
      <c r="N64" s="110"/>
    </row>
    <row r="65" spans="1:14" ht="12.75">
      <c r="A65" s="181" t="s">
        <v>170</v>
      </c>
      <c r="B65" s="193">
        <f>F16</f>
        <v>0</v>
      </c>
      <c r="C65" s="193">
        <f>B65*$C$55</f>
        <v>0</v>
      </c>
      <c r="D65" s="193">
        <f>SUM(B65:C65)*$B$55</f>
        <v>0</v>
      </c>
      <c r="E65" s="193">
        <f>SUM(B65:D65)</f>
        <v>0</v>
      </c>
      <c r="J65" s="110"/>
      <c r="K65" s="110"/>
      <c r="L65" s="110"/>
      <c r="M65" s="110"/>
      <c r="N65" s="110"/>
    </row>
    <row r="66" spans="1:14" ht="12.75">
      <c r="A66" s="181" t="s">
        <v>171</v>
      </c>
      <c r="B66" s="193">
        <f>F17</f>
        <v>0</v>
      </c>
      <c r="C66" s="193">
        <f>B66*$C$55</f>
        <v>0</v>
      </c>
      <c r="D66" s="193">
        <f>SUM(B66:C66)*$B$55</f>
        <v>0</v>
      </c>
      <c r="E66" s="193">
        <f>SUM(B66:D66)</f>
        <v>0</v>
      </c>
      <c r="J66" s="110"/>
      <c r="K66" s="110"/>
      <c r="L66" s="110"/>
      <c r="M66" s="110"/>
      <c r="N66" s="110"/>
    </row>
    <row r="67" spans="1:14" ht="12.75">
      <c r="A67" s="181" t="s">
        <v>172</v>
      </c>
      <c r="B67" s="193">
        <f>F18</f>
        <v>0</v>
      </c>
      <c r="C67" s="193">
        <f>B67*$C$55</f>
        <v>0</v>
      </c>
      <c r="D67" s="193">
        <f>SUM(B67:C67)*$B$55</f>
        <v>0</v>
      </c>
      <c r="E67" s="193">
        <f>SUM(B67:D67)</f>
        <v>0</v>
      </c>
      <c r="J67" s="110"/>
      <c r="K67" s="110"/>
      <c r="L67" s="110"/>
      <c r="M67" s="110"/>
      <c r="N67" s="110"/>
    </row>
    <row r="69" spans="1:7" ht="12.75">
      <c r="A69" s="280" t="str">
        <f>'D-C'!A18:I18</f>
        <v>FAIXA 02 - DE 12.001 A 18.000</v>
      </c>
      <c r="B69" s="280"/>
      <c r="C69" s="280"/>
      <c r="D69" s="280"/>
      <c r="E69" s="280"/>
      <c r="F69" s="24"/>
      <c r="G69" s="24"/>
    </row>
    <row r="70" spans="1:5" s="102" customFormat="1" ht="46.5" customHeight="1">
      <c r="A70" s="280" t="s">
        <v>27</v>
      </c>
      <c r="B70" s="145" t="s">
        <v>190</v>
      </c>
      <c r="C70" s="145" t="s">
        <v>188</v>
      </c>
      <c r="D70" s="145" t="s">
        <v>71</v>
      </c>
      <c r="E70" s="145" t="s">
        <v>77</v>
      </c>
    </row>
    <row r="71" spans="1:5" s="102" customFormat="1" ht="12.75">
      <c r="A71" s="280"/>
      <c r="B71" s="142" t="s">
        <v>81</v>
      </c>
      <c r="C71" s="142" t="s">
        <v>191</v>
      </c>
      <c r="D71" s="142" t="s">
        <v>192</v>
      </c>
      <c r="E71" s="142" t="s">
        <v>196</v>
      </c>
    </row>
    <row r="72" spans="1:14" ht="12.75">
      <c r="A72" s="181" t="s">
        <v>169</v>
      </c>
      <c r="B72" s="193">
        <f>F24</f>
        <v>0</v>
      </c>
      <c r="C72" s="193">
        <f>B72*$C$55</f>
        <v>0</v>
      </c>
      <c r="D72" s="193">
        <f>SUM(B72:C72)*$B$55</f>
        <v>0</v>
      </c>
      <c r="E72" s="193">
        <f>SUM(B72:D72)</f>
        <v>0</v>
      </c>
      <c r="J72" s="110"/>
      <c r="K72" s="110"/>
      <c r="L72" s="110"/>
      <c r="M72" s="110"/>
      <c r="N72" s="110"/>
    </row>
    <row r="73" spans="1:14" ht="12.75">
      <c r="A73" s="181" t="s">
        <v>217</v>
      </c>
      <c r="B73" s="193">
        <f>F25</f>
        <v>0</v>
      </c>
      <c r="C73" s="193">
        <f>B73*$C$55</f>
        <v>0</v>
      </c>
      <c r="D73" s="193">
        <f>SUM(B73:C73)*$B$55</f>
        <v>0</v>
      </c>
      <c r="E73" s="193">
        <f>SUM(B73:D73)</f>
        <v>0</v>
      </c>
      <c r="J73" s="110"/>
      <c r="K73" s="110"/>
      <c r="L73" s="110"/>
      <c r="M73" s="110"/>
      <c r="N73" s="110"/>
    </row>
    <row r="74" spans="1:14" ht="12.75">
      <c r="A74" s="181" t="s">
        <v>170</v>
      </c>
      <c r="B74" s="193">
        <f>F26</f>
        <v>0</v>
      </c>
      <c r="C74" s="193">
        <f>B74*$C$55</f>
        <v>0</v>
      </c>
      <c r="D74" s="193">
        <f>SUM(B74:C74)*$B$55</f>
        <v>0</v>
      </c>
      <c r="E74" s="193">
        <f>SUM(B74:D74)</f>
        <v>0</v>
      </c>
      <c r="J74" s="110"/>
      <c r="K74" s="110"/>
      <c r="L74" s="110"/>
      <c r="M74" s="110"/>
      <c r="N74" s="110"/>
    </row>
    <row r="75" spans="1:14" ht="12.75">
      <c r="A75" s="181" t="s">
        <v>171</v>
      </c>
      <c r="B75" s="193">
        <f>F27</f>
        <v>0</v>
      </c>
      <c r="C75" s="193">
        <f>B75*$C$55</f>
        <v>0</v>
      </c>
      <c r="D75" s="193">
        <f>SUM(B75:C75)*$B$55</f>
        <v>0</v>
      </c>
      <c r="E75" s="193">
        <f>SUM(B75:D75)</f>
        <v>0</v>
      </c>
      <c r="J75" s="110"/>
      <c r="K75" s="110"/>
      <c r="L75" s="110"/>
      <c r="M75" s="110"/>
      <c r="N75" s="110"/>
    </row>
    <row r="76" spans="1:14" ht="12.75">
      <c r="A76" s="181" t="s">
        <v>172</v>
      </c>
      <c r="B76" s="193">
        <f>F28</f>
        <v>0</v>
      </c>
      <c r="C76" s="193">
        <f>B76*$C$55</f>
        <v>0</v>
      </c>
      <c r="D76" s="193">
        <f>SUM(B76:C76)*$B$55</f>
        <v>0</v>
      </c>
      <c r="E76" s="193">
        <f>SUM(B76:D76)</f>
        <v>0</v>
      </c>
      <c r="J76" s="110"/>
      <c r="K76" s="110"/>
      <c r="L76" s="110"/>
      <c r="M76" s="110"/>
      <c r="N76" s="110"/>
    </row>
    <row r="77" spans="10:14" ht="12.75">
      <c r="J77" s="110"/>
      <c r="K77" s="110"/>
      <c r="L77" s="110"/>
      <c r="M77" s="110"/>
      <c r="N77" s="110"/>
    </row>
    <row r="78" spans="1:14" ht="12" customHeight="1">
      <c r="A78" s="280" t="str">
        <f>'D-C'!A25:I25</f>
        <v>FAIXA 03 - DE 6.001 A 12.000</v>
      </c>
      <c r="B78" s="280"/>
      <c r="C78" s="280"/>
      <c r="D78" s="280"/>
      <c r="E78" s="280"/>
      <c r="F78" s="24"/>
      <c r="G78" s="24"/>
      <c r="J78" s="110"/>
      <c r="K78" s="110"/>
      <c r="L78" s="110"/>
      <c r="M78" s="110"/>
      <c r="N78" s="110"/>
    </row>
    <row r="79" spans="1:7" ht="38.25">
      <c r="A79" s="280" t="s">
        <v>27</v>
      </c>
      <c r="B79" s="145" t="s">
        <v>190</v>
      </c>
      <c r="C79" s="145" t="s">
        <v>188</v>
      </c>
      <c r="D79" s="145" t="s">
        <v>71</v>
      </c>
      <c r="E79" s="145" t="s">
        <v>77</v>
      </c>
      <c r="F79" s="102"/>
      <c r="G79" s="102"/>
    </row>
    <row r="80" spans="1:7" ht="12.75">
      <c r="A80" s="280"/>
      <c r="B80" s="142" t="s">
        <v>81</v>
      </c>
      <c r="C80" s="142" t="s">
        <v>191</v>
      </c>
      <c r="D80" s="142" t="s">
        <v>192</v>
      </c>
      <c r="E80" s="142" t="s">
        <v>196</v>
      </c>
      <c r="F80" s="102"/>
      <c r="G80" s="102"/>
    </row>
    <row r="81" spans="1:7" s="102" customFormat="1" ht="12.75">
      <c r="A81" s="181" t="s">
        <v>169</v>
      </c>
      <c r="B81" s="193">
        <f>F34</f>
        <v>0</v>
      </c>
      <c r="C81" s="193">
        <f>B81*$C$55</f>
        <v>0</v>
      </c>
      <c r="D81" s="193">
        <f>SUM(B81:C81)*$B$55</f>
        <v>0</v>
      </c>
      <c r="E81" s="193">
        <f>SUM(B81:D81)</f>
        <v>0</v>
      </c>
      <c r="F81" s="25"/>
      <c r="G81" s="25"/>
    </row>
    <row r="82" spans="1:7" s="102" customFormat="1" ht="12.75">
      <c r="A82" s="181" t="s">
        <v>217</v>
      </c>
      <c r="B82" s="193">
        <f>F35</f>
        <v>0</v>
      </c>
      <c r="C82" s="193">
        <f>B82*$C$55</f>
        <v>0</v>
      </c>
      <c r="D82" s="193">
        <f>SUM(B82:C82)*$B$55</f>
        <v>0</v>
      </c>
      <c r="E82" s="193">
        <f>SUM(B82:D82)</f>
        <v>0</v>
      </c>
      <c r="F82" s="25"/>
      <c r="G82" s="25"/>
    </row>
    <row r="83" spans="1:7" s="102" customFormat="1" ht="12.75">
      <c r="A83" s="181" t="s">
        <v>170</v>
      </c>
      <c r="B83" s="193">
        <f>F36</f>
        <v>0</v>
      </c>
      <c r="C83" s="193">
        <f>B83*$C$55</f>
        <v>0</v>
      </c>
      <c r="D83" s="193">
        <f>SUM(B83:C83)*$B$55</f>
        <v>0</v>
      </c>
      <c r="E83" s="193">
        <f>SUM(B83:D83)</f>
        <v>0</v>
      </c>
      <c r="F83" s="25"/>
      <c r="G83" s="25"/>
    </row>
    <row r="84" spans="1:14" ht="12.75">
      <c r="A84" s="181" t="s">
        <v>171</v>
      </c>
      <c r="B84" s="193">
        <f>F37</f>
        <v>0</v>
      </c>
      <c r="C84" s="193">
        <f>B84*$C$55</f>
        <v>0</v>
      </c>
      <c r="D84" s="193">
        <f>SUM(B84:C84)*$B$55</f>
        <v>0</v>
      </c>
      <c r="E84" s="193">
        <f>SUM(B84:D84)</f>
        <v>0</v>
      </c>
      <c r="J84" s="110"/>
      <c r="K84" s="110"/>
      <c r="L84" s="110"/>
      <c r="M84" s="110"/>
      <c r="N84" s="110"/>
    </row>
    <row r="85" spans="1:14" ht="12.75">
      <c r="A85" s="181" t="s">
        <v>172</v>
      </c>
      <c r="B85" s="193">
        <f>F38</f>
        <v>0</v>
      </c>
      <c r="C85" s="193">
        <f>B85*$C$55</f>
        <v>0</v>
      </c>
      <c r="D85" s="193">
        <f>SUM(B85:C85)*$B$55</f>
        <v>0</v>
      </c>
      <c r="E85" s="193">
        <f>SUM(B85:D85)</f>
        <v>0</v>
      </c>
      <c r="J85" s="110"/>
      <c r="K85" s="110"/>
      <c r="L85" s="110"/>
      <c r="M85" s="110"/>
      <c r="N85" s="110"/>
    </row>
    <row r="86" spans="10:14" ht="12.75">
      <c r="J86" s="110"/>
      <c r="K86" s="110"/>
      <c r="L86" s="110"/>
      <c r="M86" s="110"/>
      <c r="N86" s="110"/>
    </row>
    <row r="87" spans="1:14" ht="12.75">
      <c r="A87" s="280" t="str">
        <f>'D-C'!A32:I32</f>
        <v>FAIXA 04 - DE 1 A 6.000</v>
      </c>
      <c r="B87" s="280"/>
      <c r="C87" s="280"/>
      <c r="D87" s="280"/>
      <c r="E87" s="280"/>
      <c r="F87" s="24"/>
      <c r="G87" s="24"/>
      <c r="J87" s="110"/>
      <c r="K87" s="110"/>
      <c r="L87" s="110"/>
      <c r="M87" s="110"/>
      <c r="N87" s="110"/>
    </row>
    <row r="88" spans="1:14" ht="38.25">
      <c r="A88" s="280" t="s">
        <v>27</v>
      </c>
      <c r="B88" s="145" t="s">
        <v>190</v>
      </c>
      <c r="C88" s="145" t="s">
        <v>188</v>
      </c>
      <c r="D88" s="145" t="s">
        <v>71</v>
      </c>
      <c r="E88" s="145" t="s">
        <v>77</v>
      </c>
      <c r="F88" s="102"/>
      <c r="G88" s="102"/>
      <c r="J88" s="110"/>
      <c r="K88" s="110"/>
      <c r="L88" s="110"/>
      <c r="M88" s="110"/>
      <c r="N88" s="110"/>
    </row>
    <row r="89" spans="1:14" ht="12.75">
      <c r="A89" s="280"/>
      <c r="B89" s="142" t="s">
        <v>81</v>
      </c>
      <c r="C89" s="142" t="s">
        <v>191</v>
      </c>
      <c r="D89" s="142" t="s">
        <v>192</v>
      </c>
      <c r="E89" s="142" t="s">
        <v>196</v>
      </c>
      <c r="F89" s="102"/>
      <c r="G89" s="102"/>
      <c r="J89" s="110"/>
      <c r="K89" s="110"/>
      <c r="L89" s="110"/>
      <c r="M89" s="110"/>
      <c r="N89" s="110"/>
    </row>
    <row r="90" spans="1:5" ht="12.75">
      <c r="A90" s="181" t="s">
        <v>169</v>
      </c>
      <c r="B90" s="193">
        <f>F44</f>
        <v>0</v>
      </c>
      <c r="C90" s="193">
        <f>B90*$C$55</f>
        <v>0</v>
      </c>
      <c r="D90" s="193">
        <f>SUM(B90:C90)*$B$55</f>
        <v>0</v>
      </c>
      <c r="E90" s="193">
        <f>SUM(B90:D90)</f>
        <v>0</v>
      </c>
    </row>
    <row r="91" spans="1:5" ht="12.75">
      <c r="A91" s="181" t="s">
        <v>217</v>
      </c>
      <c r="B91" s="193">
        <f>F45</f>
        <v>0</v>
      </c>
      <c r="C91" s="193">
        <f>B91*$C$55</f>
        <v>0</v>
      </c>
      <c r="D91" s="193">
        <f>SUM(B91:C91)*$B$55</f>
        <v>0</v>
      </c>
      <c r="E91" s="193">
        <f>SUM(B91:D91)</f>
        <v>0</v>
      </c>
    </row>
    <row r="92" spans="1:5" ht="12.75">
      <c r="A92" s="181" t="s">
        <v>170</v>
      </c>
      <c r="B92" s="193">
        <f>F46</f>
        <v>0</v>
      </c>
      <c r="C92" s="193">
        <f>B92*$C$55</f>
        <v>0</v>
      </c>
      <c r="D92" s="193">
        <f>SUM(B92:C92)*$B$55</f>
        <v>0</v>
      </c>
      <c r="E92" s="193">
        <f>SUM(B92:D92)</f>
        <v>0</v>
      </c>
    </row>
    <row r="93" spans="1:7" s="102" customFormat="1" ht="12.75">
      <c r="A93" s="181" t="s">
        <v>171</v>
      </c>
      <c r="B93" s="193">
        <f>F47</f>
        <v>0</v>
      </c>
      <c r="C93" s="193">
        <f>B93*$C$55</f>
        <v>0</v>
      </c>
      <c r="D93" s="193">
        <f>SUM(B93:C93)*$B$55</f>
        <v>0</v>
      </c>
      <c r="E93" s="193">
        <f>SUM(B93:D93)</f>
        <v>0</v>
      </c>
      <c r="F93" s="25"/>
      <c r="G93" s="25"/>
    </row>
    <row r="94" spans="1:7" s="102" customFormat="1" ht="12.75">
      <c r="A94" s="181" t="s">
        <v>172</v>
      </c>
      <c r="B94" s="193">
        <f>F48</f>
        <v>0</v>
      </c>
      <c r="C94" s="193">
        <f>B94*$C$55</f>
        <v>0</v>
      </c>
      <c r="D94" s="193">
        <f>SUM(B94:C94)*$B$55</f>
        <v>0</v>
      </c>
      <c r="E94" s="193">
        <f>SUM(B94:D94)</f>
        <v>0</v>
      </c>
      <c r="F94" s="25"/>
      <c r="G94" s="25"/>
    </row>
    <row r="95" spans="1:7" ht="12.75">
      <c r="A95" s="111"/>
      <c r="B95" s="111"/>
      <c r="C95" s="112"/>
      <c r="D95" s="112"/>
      <c r="E95" s="112"/>
      <c r="F95" s="112"/>
      <c r="G95" s="112"/>
    </row>
    <row r="96" spans="1:7" ht="12.75">
      <c r="A96" s="332" t="s">
        <v>79</v>
      </c>
      <c r="B96" s="332"/>
      <c r="C96" s="332"/>
      <c r="D96" s="332"/>
      <c r="E96" s="332"/>
      <c r="F96" s="332"/>
      <c r="G96" s="332"/>
    </row>
    <row r="98" spans="1:7" ht="12.75">
      <c r="A98" s="331" t="str">
        <f>'D-C'!A11:I11</f>
        <v>FAIXA 01 - DE 18.001 A 23.925</v>
      </c>
      <c r="B98" s="331"/>
      <c r="C98" s="331"/>
      <c r="D98" s="331"/>
      <c r="E98" s="331"/>
      <c r="F98" s="331"/>
      <c r="G98" s="331"/>
    </row>
    <row r="99" spans="1:7" ht="14.25" customHeight="1">
      <c r="A99" s="331" t="s">
        <v>27</v>
      </c>
      <c r="B99" s="326" t="s">
        <v>77</v>
      </c>
      <c r="C99" s="333" t="s">
        <v>26</v>
      </c>
      <c r="D99" s="333" t="s">
        <v>25</v>
      </c>
      <c r="E99" s="333" t="s">
        <v>72</v>
      </c>
      <c r="F99" s="326" t="s">
        <v>69</v>
      </c>
      <c r="G99" s="326" t="s">
        <v>194</v>
      </c>
    </row>
    <row r="100" spans="1:9" s="102" customFormat="1" ht="32.25" customHeight="1">
      <c r="A100" s="331"/>
      <c r="B100" s="326"/>
      <c r="C100" s="334"/>
      <c r="D100" s="334"/>
      <c r="E100" s="334"/>
      <c r="F100" s="326"/>
      <c r="G100" s="326"/>
      <c r="H100" s="58"/>
      <c r="I100" s="58"/>
    </row>
    <row r="101" spans="1:10" s="102" customFormat="1" ht="25.5">
      <c r="A101" s="331"/>
      <c r="B101" s="144" t="s">
        <v>193</v>
      </c>
      <c r="C101" s="144" t="s">
        <v>195</v>
      </c>
      <c r="D101" s="144" t="s">
        <v>197</v>
      </c>
      <c r="E101" s="144" t="s">
        <v>198</v>
      </c>
      <c r="F101" s="144" t="s">
        <v>199</v>
      </c>
      <c r="G101" s="144" t="s">
        <v>200</v>
      </c>
      <c r="H101" s="58"/>
      <c r="I101" s="58"/>
      <c r="J101" s="58"/>
    </row>
    <row r="102" spans="1:19" ht="12.75">
      <c r="A102" s="181" t="s">
        <v>169</v>
      </c>
      <c r="B102" s="193">
        <f>E63</f>
        <v>0</v>
      </c>
      <c r="C102" s="194">
        <f>B102*$E$55</f>
        <v>0</v>
      </c>
      <c r="D102" s="193">
        <f>B102*$D$55</f>
        <v>0</v>
      </c>
      <c r="E102" s="193">
        <f>B102*$F$55</f>
        <v>0</v>
      </c>
      <c r="F102" s="193">
        <f>B102/(1-SUM($D$55:$F$55))</f>
        <v>0</v>
      </c>
      <c r="G102" s="193">
        <f>B102/(1-SUM($D$55:$E$55))</f>
        <v>0</v>
      </c>
      <c r="H102" s="59"/>
      <c r="I102" s="60"/>
      <c r="J102" s="61"/>
      <c r="M102" s="113"/>
      <c r="O102" s="110"/>
      <c r="P102" s="110"/>
      <c r="Q102" s="110"/>
      <c r="R102" s="110"/>
      <c r="S102" s="110"/>
    </row>
    <row r="103" spans="1:19" ht="12.75">
      <c r="A103" s="181" t="s">
        <v>217</v>
      </c>
      <c r="B103" s="193">
        <f>E64</f>
        <v>0</v>
      </c>
      <c r="C103" s="194">
        <f>B103*$E$55</f>
        <v>0</v>
      </c>
      <c r="D103" s="193">
        <f>B103*$D$55</f>
        <v>0</v>
      </c>
      <c r="E103" s="193">
        <f>B103*$F$55</f>
        <v>0</v>
      </c>
      <c r="F103" s="193">
        <f>B103/(1-SUM($D$55:$F$55))</f>
        <v>0</v>
      </c>
      <c r="G103" s="193">
        <f>B103/(1-SUM($D$55:$E$55))</f>
        <v>0</v>
      </c>
      <c r="H103" s="59"/>
      <c r="I103" s="60"/>
      <c r="J103" s="61"/>
      <c r="M103" s="113"/>
      <c r="O103" s="110"/>
      <c r="P103" s="110"/>
      <c r="Q103" s="110"/>
      <c r="R103" s="110"/>
      <c r="S103" s="110"/>
    </row>
    <row r="104" spans="1:19" ht="12.75">
      <c r="A104" s="181" t="s">
        <v>170</v>
      </c>
      <c r="B104" s="193">
        <f>E65</f>
        <v>0</v>
      </c>
      <c r="C104" s="194">
        <f>B104*$E$55</f>
        <v>0</v>
      </c>
      <c r="D104" s="193">
        <f>B104*$D$55</f>
        <v>0</v>
      </c>
      <c r="E104" s="193">
        <f>B104*$F$55</f>
        <v>0</v>
      </c>
      <c r="F104" s="193">
        <f>B104/(1-SUM($D$55:$F$55))</f>
        <v>0</v>
      </c>
      <c r="G104" s="193">
        <f>B104/(1-SUM($D$55:$E$55))</f>
        <v>0</v>
      </c>
      <c r="H104" s="59"/>
      <c r="I104" s="60"/>
      <c r="J104" s="61"/>
      <c r="M104" s="113"/>
      <c r="O104" s="110"/>
      <c r="P104" s="110"/>
      <c r="Q104" s="110"/>
      <c r="R104" s="110"/>
      <c r="S104" s="110"/>
    </row>
    <row r="105" spans="1:19" ht="12.75">
      <c r="A105" s="181" t="s">
        <v>171</v>
      </c>
      <c r="B105" s="193">
        <f>E66</f>
        <v>0</v>
      </c>
      <c r="C105" s="194">
        <f>B105*$E$55</f>
        <v>0</v>
      </c>
      <c r="D105" s="193">
        <f>B105*$D$55</f>
        <v>0</v>
      </c>
      <c r="E105" s="193">
        <f>B105*$F$55</f>
        <v>0</v>
      </c>
      <c r="F105" s="193">
        <f>B105/(1-SUM($D$55:$F$55))</f>
        <v>0</v>
      </c>
      <c r="G105" s="193">
        <f>B105/(1-SUM($D$55:$E$55))</f>
        <v>0</v>
      </c>
      <c r="H105" s="59"/>
      <c r="I105" s="60"/>
      <c r="J105" s="61"/>
      <c r="M105" s="113"/>
      <c r="O105" s="110"/>
      <c r="P105" s="110"/>
      <c r="Q105" s="110"/>
      <c r="R105" s="110"/>
      <c r="S105" s="110"/>
    </row>
    <row r="106" spans="1:19" ht="12.75">
      <c r="A106" s="181" t="s">
        <v>172</v>
      </c>
      <c r="B106" s="193">
        <f>E67</f>
        <v>0</v>
      </c>
      <c r="C106" s="194">
        <f>B106*$E$55</f>
        <v>0</v>
      </c>
      <c r="D106" s="193">
        <f>B106*$D$55</f>
        <v>0</v>
      </c>
      <c r="E106" s="193">
        <f>B106*$F$55</f>
        <v>0</v>
      </c>
      <c r="F106" s="193">
        <f>B106/(1-SUM($D$55:$F$55))</f>
        <v>0</v>
      </c>
      <c r="G106" s="193">
        <f>B106/(1-SUM($D$55:$E$55))</f>
        <v>0</v>
      </c>
      <c r="H106" s="59"/>
      <c r="I106" s="60"/>
      <c r="J106" s="61"/>
      <c r="M106" s="113"/>
      <c r="O106" s="110"/>
      <c r="P106" s="110"/>
      <c r="Q106" s="110"/>
      <c r="R106" s="110"/>
      <c r="S106" s="110"/>
    </row>
    <row r="107" spans="8:10" ht="12.75">
      <c r="H107" s="60"/>
      <c r="I107" s="60"/>
      <c r="J107" s="60"/>
    </row>
    <row r="108" spans="1:7" ht="12.75">
      <c r="A108" s="331" t="str">
        <f>'D-C'!A18:I18</f>
        <v>FAIXA 02 - DE 12.001 A 18.000</v>
      </c>
      <c r="B108" s="331"/>
      <c r="C108" s="331"/>
      <c r="D108" s="331"/>
      <c r="E108" s="331"/>
      <c r="F108" s="331"/>
      <c r="G108" s="331"/>
    </row>
    <row r="109" spans="1:7" ht="12.75" customHeight="1">
      <c r="A109" s="331" t="s">
        <v>27</v>
      </c>
      <c r="B109" s="326" t="s">
        <v>77</v>
      </c>
      <c r="C109" s="333" t="s">
        <v>26</v>
      </c>
      <c r="D109" s="333" t="s">
        <v>25</v>
      </c>
      <c r="E109" s="333" t="s">
        <v>72</v>
      </c>
      <c r="F109" s="326" t="s">
        <v>69</v>
      </c>
      <c r="G109" s="326" t="s">
        <v>194</v>
      </c>
    </row>
    <row r="110" spans="1:9" s="102" customFormat="1" ht="25.5" customHeight="1">
      <c r="A110" s="331"/>
      <c r="B110" s="326"/>
      <c r="C110" s="334"/>
      <c r="D110" s="334"/>
      <c r="E110" s="334"/>
      <c r="F110" s="326"/>
      <c r="G110" s="326"/>
      <c r="H110" s="58"/>
      <c r="I110" s="58"/>
    </row>
    <row r="111" spans="1:10" s="102" customFormat="1" ht="25.5">
      <c r="A111" s="331"/>
      <c r="B111" s="144" t="s">
        <v>193</v>
      </c>
      <c r="C111" s="144" t="s">
        <v>195</v>
      </c>
      <c r="D111" s="144" t="s">
        <v>197</v>
      </c>
      <c r="E111" s="144" t="s">
        <v>198</v>
      </c>
      <c r="F111" s="144" t="s">
        <v>199</v>
      </c>
      <c r="G111" s="144" t="s">
        <v>200</v>
      </c>
      <c r="H111" s="58"/>
      <c r="I111" s="58"/>
      <c r="J111" s="58"/>
    </row>
    <row r="112" spans="1:19" ht="12.75">
      <c r="A112" s="181" t="s">
        <v>169</v>
      </c>
      <c r="B112" s="193">
        <f>E72</f>
        <v>0</v>
      </c>
      <c r="C112" s="194">
        <f>B112*$E$55</f>
        <v>0</v>
      </c>
      <c r="D112" s="193">
        <f>B112*$D$55</f>
        <v>0</v>
      </c>
      <c r="E112" s="193">
        <f>B112*$F$55</f>
        <v>0</v>
      </c>
      <c r="F112" s="193">
        <f>B112/(1-SUM($D$55:$F$55))</f>
        <v>0</v>
      </c>
      <c r="G112" s="193">
        <f>B112/(1-SUM($D$55:$E$55))</f>
        <v>0</v>
      </c>
      <c r="H112" s="59"/>
      <c r="I112" s="60"/>
      <c r="J112" s="61"/>
      <c r="M112" s="113"/>
      <c r="O112" s="110"/>
      <c r="P112" s="110"/>
      <c r="Q112" s="110"/>
      <c r="R112" s="110"/>
      <c r="S112" s="110"/>
    </row>
    <row r="113" spans="1:19" ht="12.75">
      <c r="A113" s="181" t="s">
        <v>217</v>
      </c>
      <c r="B113" s="193">
        <f>E73</f>
        <v>0</v>
      </c>
      <c r="C113" s="194">
        <f>B113*$E$55</f>
        <v>0</v>
      </c>
      <c r="D113" s="193">
        <f>B113*$D$55</f>
        <v>0</v>
      </c>
      <c r="E113" s="193">
        <f>B113*$F$55</f>
        <v>0</v>
      </c>
      <c r="F113" s="193">
        <f>B113/(1-SUM($D$55:$F$55))</f>
        <v>0</v>
      </c>
      <c r="G113" s="193">
        <f>B113/(1-SUM($D$55:$E$55))</f>
        <v>0</v>
      </c>
      <c r="H113" s="59"/>
      <c r="I113" s="60"/>
      <c r="J113" s="61"/>
      <c r="M113" s="113"/>
      <c r="O113" s="110"/>
      <c r="P113" s="110"/>
      <c r="Q113" s="110"/>
      <c r="R113" s="110"/>
      <c r="S113" s="110"/>
    </row>
    <row r="114" spans="1:19" ht="12.75">
      <c r="A114" s="181" t="s">
        <v>170</v>
      </c>
      <c r="B114" s="193">
        <f>E74</f>
        <v>0</v>
      </c>
      <c r="C114" s="194">
        <f>B114*$E$55</f>
        <v>0</v>
      </c>
      <c r="D114" s="193">
        <f>B114*$D$55</f>
        <v>0</v>
      </c>
      <c r="E114" s="193">
        <f>B114*$F$55</f>
        <v>0</v>
      </c>
      <c r="F114" s="193">
        <f>B114/(1-SUM($D$55:$F$55))</f>
        <v>0</v>
      </c>
      <c r="G114" s="193">
        <f>B114/(1-SUM($D$55:$E$55))</f>
        <v>0</v>
      </c>
      <c r="H114" s="59"/>
      <c r="I114" s="60"/>
      <c r="J114" s="61"/>
      <c r="M114" s="113"/>
      <c r="O114" s="110"/>
      <c r="P114" s="110"/>
      <c r="Q114" s="110"/>
      <c r="R114" s="110"/>
      <c r="S114" s="110"/>
    </row>
    <row r="115" spans="1:19" ht="12.75">
      <c r="A115" s="181" t="s">
        <v>171</v>
      </c>
      <c r="B115" s="193">
        <f>E75</f>
        <v>0</v>
      </c>
      <c r="C115" s="194">
        <f>B115*$E$55</f>
        <v>0</v>
      </c>
      <c r="D115" s="193">
        <f>B115*$D$55</f>
        <v>0</v>
      </c>
      <c r="E115" s="193">
        <f>B115*$F$55</f>
        <v>0</v>
      </c>
      <c r="F115" s="193">
        <f>B115/(1-SUM($D$55:$F$55))</f>
        <v>0</v>
      </c>
      <c r="G115" s="193">
        <f>B115/(1-SUM($D$55:$E$55))</f>
        <v>0</v>
      </c>
      <c r="H115" s="59"/>
      <c r="I115" s="60"/>
      <c r="J115" s="61"/>
      <c r="M115" s="113"/>
      <c r="O115" s="110"/>
      <c r="P115" s="110"/>
      <c r="Q115" s="110"/>
      <c r="R115" s="110"/>
      <c r="S115" s="110"/>
    </row>
    <row r="116" spans="1:19" ht="12.75">
      <c r="A116" s="181" t="s">
        <v>172</v>
      </c>
      <c r="B116" s="193">
        <f>E76</f>
        <v>0</v>
      </c>
      <c r="C116" s="194">
        <f>B116*$E$55</f>
        <v>0</v>
      </c>
      <c r="D116" s="193">
        <f>B116*$D$55</f>
        <v>0</v>
      </c>
      <c r="E116" s="193">
        <f>B116*$F$55</f>
        <v>0</v>
      </c>
      <c r="F116" s="193">
        <f>B116/(1-SUM($D$55:$F$55))</f>
        <v>0</v>
      </c>
      <c r="G116" s="193">
        <f>B116/(1-SUM($D$55:$E$55))</f>
        <v>0</v>
      </c>
      <c r="H116" s="59"/>
      <c r="I116" s="60"/>
      <c r="J116" s="61"/>
      <c r="M116" s="113"/>
      <c r="O116" s="110"/>
      <c r="P116" s="110"/>
      <c r="Q116" s="110"/>
      <c r="R116" s="110"/>
      <c r="S116" s="110"/>
    </row>
    <row r="117" spans="8:19" ht="12.75">
      <c r="H117" s="59"/>
      <c r="I117" s="60"/>
      <c r="J117" s="61"/>
      <c r="M117" s="113"/>
      <c r="O117" s="110"/>
      <c r="P117" s="110"/>
      <c r="Q117" s="110"/>
      <c r="R117" s="110"/>
      <c r="S117" s="110"/>
    </row>
    <row r="118" spans="1:19" ht="12.75">
      <c r="A118" s="331" t="str">
        <f>'D-C'!A25:I25</f>
        <v>FAIXA 03 - DE 6.001 A 12.000</v>
      </c>
      <c r="B118" s="331"/>
      <c r="C118" s="331"/>
      <c r="D118" s="331"/>
      <c r="E118" s="331"/>
      <c r="F118" s="331"/>
      <c r="G118" s="331"/>
      <c r="H118" s="59"/>
      <c r="I118" s="60"/>
      <c r="J118" s="61"/>
      <c r="M118" s="113"/>
      <c r="O118" s="110"/>
      <c r="P118" s="110"/>
      <c r="Q118" s="110"/>
      <c r="R118" s="110"/>
      <c r="S118" s="110"/>
    </row>
    <row r="119" spans="1:7" ht="12.75">
      <c r="A119" s="331" t="s">
        <v>27</v>
      </c>
      <c r="B119" s="326" t="s">
        <v>77</v>
      </c>
      <c r="C119" s="333" t="s">
        <v>26</v>
      </c>
      <c r="D119" s="333" t="s">
        <v>25</v>
      </c>
      <c r="E119" s="333" t="s">
        <v>72</v>
      </c>
      <c r="F119" s="326" t="s">
        <v>69</v>
      </c>
      <c r="G119" s="326" t="s">
        <v>194</v>
      </c>
    </row>
    <row r="120" spans="1:7" ht="27" customHeight="1">
      <c r="A120" s="331"/>
      <c r="B120" s="326"/>
      <c r="C120" s="334"/>
      <c r="D120" s="334"/>
      <c r="E120" s="334"/>
      <c r="F120" s="326"/>
      <c r="G120" s="326"/>
    </row>
    <row r="121" spans="1:7" ht="12.75" customHeight="1">
      <c r="A121" s="331"/>
      <c r="B121" s="144" t="s">
        <v>193</v>
      </c>
      <c r="C121" s="144" t="s">
        <v>195</v>
      </c>
      <c r="D121" s="144" t="s">
        <v>197</v>
      </c>
      <c r="E121" s="144" t="s">
        <v>198</v>
      </c>
      <c r="F121" s="144" t="s">
        <v>199</v>
      </c>
      <c r="G121" s="144" t="s">
        <v>200</v>
      </c>
    </row>
    <row r="122" spans="1:9" s="102" customFormat="1" ht="12.75">
      <c r="A122" s="181" t="s">
        <v>169</v>
      </c>
      <c r="B122" s="193">
        <f>E81</f>
        <v>0</v>
      </c>
      <c r="C122" s="194">
        <f>B122*$E$55</f>
        <v>0</v>
      </c>
      <c r="D122" s="193">
        <f>B122*$D$55</f>
        <v>0</v>
      </c>
      <c r="E122" s="193">
        <f>B122*$F$55</f>
        <v>0</v>
      </c>
      <c r="F122" s="193">
        <f>B122/(1-SUM($D$55:$F$55))</f>
        <v>0</v>
      </c>
      <c r="G122" s="193">
        <f>B122/(1-SUM($D$55:$E$55))</f>
        <v>0</v>
      </c>
      <c r="H122" s="58"/>
      <c r="I122" s="58"/>
    </row>
    <row r="123" spans="1:10" s="102" customFormat="1" ht="12.75">
      <c r="A123" s="181" t="s">
        <v>217</v>
      </c>
      <c r="B123" s="193">
        <f>E82</f>
        <v>0</v>
      </c>
      <c r="C123" s="194">
        <f>B123*$E$55</f>
        <v>0</v>
      </c>
      <c r="D123" s="193">
        <f>B123*$D$55</f>
        <v>0</v>
      </c>
      <c r="E123" s="193">
        <f>B123*$F$55</f>
        <v>0</v>
      </c>
      <c r="F123" s="193">
        <f>B123/(1-SUM($D$55:$F$55))</f>
        <v>0</v>
      </c>
      <c r="G123" s="193">
        <f>B123/(1-SUM($D$55:$E$55))</f>
        <v>0</v>
      </c>
      <c r="H123" s="58"/>
      <c r="I123" s="58"/>
      <c r="J123" s="58"/>
    </row>
    <row r="124" spans="1:10" s="102" customFormat="1" ht="12.75">
      <c r="A124" s="181" t="s">
        <v>170</v>
      </c>
      <c r="B124" s="193">
        <f>E83</f>
        <v>0</v>
      </c>
      <c r="C124" s="194">
        <f>B124*$E$55</f>
        <v>0</v>
      </c>
      <c r="D124" s="193">
        <f>B124*$D$55</f>
        <v>0</v>
      </c>
      <c r="E124" s="193">
        <f>B124*$F$55</f>
        <v>0</v>
      </c>
      <c r="F124" s="193">
        <f>B124/(1-SUM($D$55:$F$55))</f>
        <v>0</v>
      </c>
      <c r="G124" s="193">
        <f>B124/(1-SUM($D$55:$E$55))</f>
        <v>0</v>
      </c>
      <c r="H124" s="58"/>
      <c r="I124" s="58"/>
      <c r="J124" s="58"/>
    </row>
    <row r="125" spans="1:19" ht="12.75">
      <c r="A125" s="181" t="s">
        <v>171</v>
      </c>
      <c r="B125" s="193">
        <f>E84</f>
        <v>0</v>
      </c>
      <c r="C125" s="194">
        <f>B125*$E$55</f>
        <v>0</v>
      </c>
      <c r="D125" s="193">
        <f>B125*$D$55</f>
        <v>0</v>
      </c>
      <c r="E125" s="193">
        <f>B125*$F$55</f>
        <v>0</v>
      </c>
      <c r="F125" s="193">
        <f>B125/(1-SUM($D$55:$F$55))</f>
        <v>0</v>
      </c>
      <c r="G125" s="193">
        <f>B125/(1-SUM($D$55:$E$55))</f>
        <v>0</v>
      </c>
      <c r="H125" s="59"/>
      <c r="I125" s="60"/>
      <c r="J125" s="61"/>
      <c r="M125" s="113"/>
      <c r="O125" s="110"/>
      <c r="P125" s="110"/>
      <c r="Q125" s="110"/>
      <c r="R125" s="110"/>
      <c r="S125" s="110"/>
    </row>
    <row r="126" spans="1:19" ht="12.75">
      <c r="A126" s="181" t="s">
        <v>172</v>
      </c>
      <c r="B126" s="193">
        <f>E85</f>
        <v>0</v>
      </c>
      <c r="C126" s="194">
        <f>B126*$E$55</f>
        <v>0</v>
      </c>
      <c r="D126" s="193">
        <f>B126*$D$55</f>
        <v>0</v>
      </c>
      <c r="E126" s="193">
        <f>B126*$F$55</f>
        <v>0</v>
      </c>
      <c r="F126" s="193">
        <f>B126/(1-SUM($D$55:$F$55))</f>
        <v>0</v>
      </c>
      <c r="G126" s="193">
        <f>B126/(1-SUM($D$55:$E$55))</f>
        <v>0</v>
      </c>
      <c r="H126" s="59"/>
      <c r="I126" s="60"/>
      <c r="J126" s="61"/>
      <c r="M126" s="113"/>
      <c r="O126" s="110"/>
      <c r="P126" s="110"/>
      <c r="Q126" s="110"/>
      <c r="R126" s="110"/>
      <c r="S126" s="110"/>
    </row>
    <row r="127" spans="8:19" ht="12.75">
      <c r="H127" s="59"/>
      <c r="I127" s="60"/>
      <c r="J127" s="61"/>
      <c r="M127" s="113"/>
      <c r="O127" s="110"/>
      <c r="P127" s="110"/>
      <c r="Q127" s="110"/>
      <c r="R127" s="110"/>
      <c r="S127" s="110"/>
    </row>
    <row r="128" spans="1:19" ht="12.75">
      <c r="A128" s="331" t="str">
        <f>'D-C'!A32:I32</f>
        <v>FAIXA 04 - DE 1 A 6.000</v>
      </c>
      <c r="B128" s="331"/>
      <c r="C128" s="331"/>
      <c r="D128" s="331"/>
      <c r="E128" s="331"/>
      <c r="F128" s="331"/>
      <c r="G128" s="331"/>
      <c r="H128" s="59"/>
      <c r="I128" s="60"/>
      <c r="J128" s="61"/>
      <c r="M128" s="113"/>
      <c r="O128" s="110"/>
      <c r="P128" s="110"/>
      <c r="Q128" s="110"/>
      <c r="R128" s="110"/>
      <c r="S128" s="110"/>
    </row>
    <row r="129" spans="1:19" ht="12.75">
      <c r="A129" s="331" t="s">
        <v>27</v>
      </c>
      <c r="B129" s="326" t="s">
        <v>77</v>
      </c>
      <c r="C129" s="333" t="s">
        <v>26</v>
      </c>
      <c r="D129" s="333" t="s">
        <v>25</v>
      </c>
      <c r="E129" s="333" t="s">
        <v>72</v>
      </c>
      <c r="F129" s="326" t="s">
        <v>69</v>
      </c>
      <c r="G129" s="326" t="s">
        <v>194</v>
      </c>
      <c r="H129" s="59"/>
      <c r="I129" s="60"/>
      <c r="J129" s="61"/>
      <c r="M129" s="113"/>
      <c r="O129" s="110"/>
      <c r="P129" s="110"/>
      <c r="Q129" s="110"/>
      <c r="R129" s="110"/>
      <c r="S129" s="110"/>
    </row>
    <row r="130" spans="1:19" ht="26.25" customHeight="1">
      <c r="A130" s="331"/>
      <c r="B130" s="326"/>
      <c r="C130" s="334"/>
      <c r="D130" s="334"/>
      <c r="E130" s="334"/>
      <c r="F130" s="326"/>
      <c r="G130" s="326"/>
      <c r="H130" s="59"/>
      <c r="I130" s="60"/>
      <c r="J130" s="61"/>
      <c r="M130" s="113"/>
      <c r="O130" s="110"/>
      <c r="P130" s="110"/>
      <c r="Q130" s="110"/>
      <c r="R130" s="110"/>
      <c r="S130" s="110"/>
    </row>
    <row r="131" spans="1:7" ht="25.5">
      <c r="A131" s="331"/>
      <c r="B131" s="144" t="s">
        <v>193</v>
      </c>
      <c r="C131" s="144" t="s">
        <v>195</v>
      </c>
      <c r="D131" s="144" t="s">
        <v>197</v>
      </c>
      <c r="E131" s="144" t="s">
        <v>198</v>
      </c>
      <c r="F131" s="144" t="s">
        <v>199</v>
      </c>
      <c r="G131" s="144" t="s">
        <v>200</v>
      </c>
    </row>
    <row r="132" spans="1:7" ht="12.75">
      <c r="A132" s="181" t="s">
        <v>169</v>
      </c>
      <c r="B132" s="193">
        <f>E90</f>
        <v>0</v>
      </c>
      <c r="C132" s="194">
        <f>B132*$E$55</f>
        <v>0</v>
      </c>
      <c r="D132" s="193">
        <f>B132*$D$55</f>
        <v>0</v>
      </c>
      <c r="E132" s="193">
        <f>B132*$F$55</f>
        <v>0</v>
      </c>
      <c r="F132" s="193">
        <f>B132/(1-SUM($D$55:$F$55))</f>
        <v>0</v>
      </c>
      <c r="G132" s="193">
        <f>B132/(1-SUM($D$55:$E$55))</f>
        <v>0</v>
      </c>
    </row>
    <row r="133" spans="1:7" ht="12.75" customHeight="1">
      <c r="A133" s="181" t="s">
        <v>217</v>
      </c>
      <c r="B133" s="193">
        <f>E91</f>
        <v>0</v>
      </c>
      <c r="C133" s="194">
        <f>B133*$E$55</f>
        <v>0</v>
      </c>
      <c r="D133" s="193">
        <f>B133*$D$55</f>
        <v>0</v>
      </c>
      <c r="E133" s="193">
        <f>B133*$F$55</f>
        <v>0</v>
      </c>
      <c r="F133" s="193">
        <f>B133/(1-SUM($D$55:$F$55))</f>
        <v>0</v>
      </c>
      <c r="G133" s="193">
        <f>B133/(1-SUM($D$55:$E$55))</f>
        <v>0</v>
      </c>
    </row>
    <row r="134" spans="1:7" ht="12.75" customHeight="1">
      <c r="A134" s="181" t="s">
        <v>170</v>
      </c>
      <c r="B134" s="193">
        <f>E92</f>
        <v>0</v>
      </c>
      <c r="C134" s="194">
        <f>B134*$E$55</f>
        <v>0</v>
      </c>
      <c r="D134" s="193">
        <f>B134*$D$55</f>
        <v>0</v>
      </c>
      <c r="E134" s="193">
        <f>B134*$F$55</f>
        <v>0</v>
      </c>
      <c r="F134" s="193">
        <f>B134/(1-SUM($D$55:$F$55))</f>
        <v>0</v>
      </c>
      <c r="G134" s="193">
        <f>B134/(1-SUM($D$55:$E$55))</f>
        <v>0</v>
      </c>
    </row>
    <row r="135" spans="1:9" s="102" customFormat="1" ht="12.75">
      <c r="A135" s="181" t="s">
        <v>171</v>
      </c>
      <c r="B135" s="193">
        <f>E93</f>
        <v>0</v>
      </c>
      <c r="C135" s="194">
        <f>B135*$E$55</f>
        <v>0</v>
      </c>
      <c r="D135" s="193">
        <f>B135*$D$55</f>
        <v>0</v>
      </c>
      <c r="E135" s="193">
        <f>B135*$F$55</f>
        <v>0</v>
      </c>
      <c r="F135" s="193">
        <f>B135/(1-SUM($D$55:$F$55))</f>
        <v>0</v>
      </c>
      <c r="G135" s="193">
        <f>B135/(1-SUM($D$55:$E$55))</f>
        <v>0</v>
      </c>
      <c r="H135" s="58"/>
      <c r="I135" s="58"/>
    </row>
    <row r="136" spans="1:10" s="102" customFormat="1" ht="12.75">
      <c r="A136" s="181" t="s">
        <v>172</v>
      </c>
      <c r="B136" s="193">
        <f>E94</f>
        <v>0</v>
      </c>
      <c r="C136" s="194">
        <f>B136*$E$55</f>
        <v>0</v>
      </c>
      <c r="D136" s="193">
        <f>B136*$D$55</f>
        <v>0</v>
      </c>
      <c r="E136" s="193">
        <f>B136*$F$55</f>
        <v>0</v>
      </c>
      <c r="F136" s="193">
        <f>B136/(1-SUM($D$55:$F$55))</f>
        <v>0</v>
      </c>
      <c r="G136" s="193">
        <f>B136/(1-SUM($D$55:$E$55))</f>
        <v>0</v>
      </c>
      <c r="H136" s="58"/>
      <c r="I136" s="58"/>
      <c r="J136" s="58"/>
    </row>
  </sheetData>
  <sheetProtection/>
  <mergeCells count="75">
    <mergeCell ref="G129:G130"/>
    <mergeCell ref="A129:A131"/>
    <mergeCell ref="A119:A121"/>
    <mergeCell ref="B119:B120"/>
    <mergeCell ref="C119:C120"/>
    <mergeCell ref="A108:G108"/>
    <mergeCell ref="A109:A111"/>
    <mergeCell ref="D109:D110"/>
    <mergeCell ref="E109:E110"/>
    <mergeCell ref="F109:F110"/>
    <mergeCell ref="B129:B130"/>
    <mergeCell ref="C129:C130"/>
    <mergeCell ref="D129:D130"/>
    <mergeCell ref="E129:E130"/>
    <mergeCell ref="F129:F130"/>
    <mergeCell ref="C109:C110"/>
    <mergeCell ref="D119:D120"/>
    <mergeCell ref="E119:E120"/>
    <mergeCell ref="B52:B53"/>
    <mergeCell ref="A50:G50"/>
    <mergeCell ref="D52:F52"/>
    <mergeCell ref="F31:F32"/>
    <mergeCell ref="A40:F40"/>
    <mergeCell ref="A41:A43"/>
    <mergeCell ref="B41:B42"/>
    <mergeCell ref="C41:C42"/>
    <mergeCell ref="D41:E41"/>
    <mergeCell ref="F41:F42"/>
    <mergeCell ref="G109:G110"/>
    <mergeCell ref="A118:G118"/>
    <mergeCell ref="D99:D100"/>
    <mergeCell ref="A87:E87"/>
    <mergeCell ref="A78:E78"/>
    <mergeCell ref="F99:F100"/>
    <mergeCell ref="A99:A101"/>
    <mergeCell ref="E99:E100"/>
    <mergeCell ref="A88:A89"/>
    <mergeCell ref="C99:C100"/>
    <mergeCell ref="F119:F120"/>
    <mergeCell ref="G119:G120"/>
    <mergeCell ref="A61:A62"/>
    <mergeCell ref="A79:A80"/>
    <mergeCell ref="G99:G100"/>
    <mergeCell ref="B109:B110"/>
    <mergeCell ref="A70:A71"/>
    <mergeCell ref="A98:G98"/>
    <mergeCell ref="A96:G96"/>
    <mergeCell ref="A69:E69"/>
    <mergeCell ref="A128:G128"/>
    <mergeCell ref="A1:G1"/>
    <mergeCell ref="A21:A23"/>
    <mergeCell ref="C21:C22"/>
    <mergeCell ref="D21:E21"/>
    <mergeCell ref="F21:F22"/>
    <mergeCell ref="A5:G5"/>
    <mergeCell ref="C52:C53"/>
    <mergeCell ref="A7:G7"/>
    <mergeCell ref="B11:B12"/>
    <mergeCell ref="A20:F20"/>
    <mergeCell ref="B99:B100"/>
    <mergeCell ref="A58:G58"/>
    <mergeCell ref="A60:E60"/>
    <mergeCell ref="B21:B22"/>
    <mergeCell ref="A30:F30"/>
    <mergeCell ref="A31:A33"/>
    <mergeCell ref="B31:B32"/>
    <mergeCell ref="C31:C32"/>
    <mergeCell ref="D31:E31"/>
    <mergeCell ref="A10:F10"/>
    <mergeCell ref="A2:G2"/>
    <mergeCell ref="A3:G3"/>
    <mergeCell ref="C11:C12"/>
    <mergeCell ref="A11:A13"/>
    <mergeCell ref="D11:E11"/>
    <mergeCell ref="F11:F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9" r:id="rId1"/>
  <rowBreaks count="2" manualBreakCount="2">
    <brk id="57" max="5" man="1"/>
    <brk id="9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1">
    <tabColor rgb="FF00B050"/>
  </sheetPr>
  <dimension ref="A1:F51"/>
  <sheetViews>
    <sheetView showGridLines="0" view="pageBreakPreview" zoomScaleSheetLayoutView="100" workbookViewId="0" topLeftCell="A28">
      <selection activeCell="E46" sqref="E46"/>
    </sheetView>
  </sheetViews>
  <sheetFormatPr defaultColWidth="9.140625" defaultRowHeight="12.75"/>
  <cols>
    <col min="1" max="1" width="36.28125" style="82" customWidth="1"/>
    <col min="2" max="2" width="20.57421875" style="85" bestFit="1" customWidth="1"/>
    <col min="3" max="3" width="15.8515625" style="82" customWidth="1"/>
    <col min="4" max="4" width="19.421875" style="82" customWidth="1"/>
    <col min="5" max="5" width="14.28125" style="82" bestFit="1" customWidth="1"/>
    <col min="6" max="6" width="15.00390625" style="82" customWidth="1"/>
    <col min="7" max="7" width="14.00390625" style="82" bestFit="1" customWidth="1"/>
    <col min="8" max="8" width="13.00390625" style="82" customWidth="1"/>
    <col min="9" max="9" width="16.7109375" style="82" customWidth="1"/>
    <col min="10" max="10" width="15.28125" style="82" customWidth="1"/>
    <col min="11" max="16384" width="9.140625" style="82" customWidth="1"/>
  </cols>
  <sheetData>
    <row r="1" spans="1:4" ht="12.75">
      <c r="A1" s="246" t="str">
        <f>'D - sem insalubridade'!A1</f>
        <v>ANEXO XIV-A - PLANILHA DE FORMAÇÃO DE CUSTO</v>
      </c>
      <c r="B1" s="246"/>
      <c r="C1" s="246"/>
      <c r="D1" s="246"/>
    </row>
    <row r="2" spans="1:4" ht="12.75">
      <c r="A2" s="246" t="str">
        <f>'D - sem insalubridade'!A2:B2</f>
        <v>LOTE 01 A - ESCOLAS SEM INSALUBRIDADE</v>
      </c>
      <c r="B2" s="246"/>
      <c r="C2" s="343"/>
      <c r="D2" s="343"/>
    </row>
    <row r="3" spans="1:4" ht="12.75">
      <c r="A3" s="246" t="s">
        <v>110</v>
      </c>
      <c r="B3" s="246"/>
      <c r="C3" s="343"/>
      <c r="D3" s="343"/>
    </row>
    <row r="4" spans="1:4" ht="3" customHeight="1">
      <c r="A4" s="83"/>
      <c r="B4" s="83"/>
      <c r="C4" s="83"/>
      <c r="D4" s="83"/>
    </row>
    <row r="5" spans="1:4" s="84" customFormat="1" ht="12.75">
      <c r="A5" s="327" t="s">
        <v>136</v>
      </c>
      <c r="B5" s="327"/>
      <c r="C5" s="327"/>
      <c r="D5" s="327"/>
    </row>
    <row r="6" ht="2.25" customHeight="1"/>
    <row r="7" spans="1:4" ht="36" customHeight="1">
      <c r="A7" s="344" t="s">
        <v>204</v>
      </c>
      <c r="B7" s="344"/>
      <c r="C7" s="344"/>
      <c r="D7" s="344"/>
    </row>
    <row r="8" spans="1:4" ht="63" customHeight="1">
      <c r="A8" s="345" t="s">
        <v>92</v>
      </c>
      <c r="B8" s="345"/>
      <c r="C8" s="345"/>
      <c r="D8" s="345"/>
    </row>
    <row r="10" spans="1:3" ht="12.75">
      <c r="A10" s="62" t="s">
        <v>28</v>
      </c>
      <c r="B10" s="63"/>
      <c r="C10" s="116">
        <v>202</v>
      </c>
    </row>
    <row r="11" ht="6.75" customHeight="1"/>
    <row r="12" spans="1:4" ht="12.75">
      <c r="A12" s="318" t="str">
        <f>'D-C'!A11:I11</f>
        <v>FAIXA 01 - DE 18.001 A 23.925</v>
      </c>
      <c r="B12" s="319"/>
      <c r="C12" s="319"/>
      <c r="D12" s="319"/>
    </row>
    <row r="13" spans="1:4" s="85" customFormat="1" ht="36">
      <c r="A13" s="131" t="s">
        <v>27</v>
      </c>
      <c r="B13" s="128" t="s">
        <v>215</v>
      </c>
      <c r="C13" s="128" t="s">
        <v>206</v>
      </c>
      <c r="D13" s="128" t="s">
        <v>207</v>
      </c>
    </row>
    <row r="14" spans="1:5" ht="12.75">
      <c r="A14" s="199" t="s">
        <v>169</v>
      </c>
      <c r="B14" s="228">
        <v>1000</v>
      </c>
      <c r="C14" s="200">
        <f>'D-I'!F102</f>
        <v>0</v>
      </c>
      <c r="D14" s="191">
        <f>'D-I'!G102</f>
        <v>0</v>
      </c>
      <c r="E14" s="95"/>
    </row>
    <row r="15" spans="1:5" ht="12.75">
      <c r="A15" s="199" t="s">
        <v>217</v>
      </c>
      <c r="B15" s="228">
        <v>8933</v>
      </c>
      <c r="C15" s="200">
        <f>'D-I'!F103</f>
        <v>0</v>
      </c>
      <c r="D15" s="191">
        <f>'D-I'!G103</f>
        <v>0</v>
      </c>
      <c r="E15" s="95"/>
    </row>
    <row r="16" spans="1:5" ht="12.75">
      <c r="A16" s="199" t="s">
        <v>170</v>
      </c>
      <c r="B16" s="228">
        <v>2333</v>
      </c>
      <c r="C16" s="200">
        <f>'D-I'!F104</f>
        <v>0</v>
      </c>
      <c r="D16" s="191">
        <f>'D-I'!G104</f>
        <v>0</v>
      </c>
      <c r="E16" s="95"/>
    </row>
    <row r="17" spans="1:5" ht="12.75">
      <c r="A17" s="199" t="s">
        <v>171</v>
      </c>
      <c r="B17" s="228">
        <v>2990</v>
      </c>
      <c r="C17" s="200">
        <f>'D-I'!F105</f>
        <v>0</v>
      </c>
      <c r="D17" s="191">
        <f>'D-I'!G105</f>
        <v>0</v>
      </c>
      <c r="E17" s="95"/>
    </row>
    <row r="18" spans="1:5" ht="12.75">
      <c r="A18" s="199" t="s">
        <v>172</v>
      </c>
      <c r="B18" s="228">
        <v>8669</v>
      </c>
      <c r="C18" s="200">
        <f>'D-I'!F106</f>
        <v>0</v>
      </c>
      <c r="D18" s="191">
        <f>'D-I'!G106</f>
        <v>0</v>
      </c>
      <c r="E18" s="95"/>
    </row>
    <row r="19" spans="1:5" ht="12.75">
      <c r="A19" s="202" t="s">
        <v>201</v>
      </c>
      <c r="B19" s="229">
        <f>SUM(B14:B18)</f>
        <v>23925</v>
      </c>
      <c r="C19" s="242"/>
      <c r="D19" s="200"/>
      <c r="E19" s="95"/>
    </row>
    <row r="20" spans="2:6" ht="12.75">
      <c r="B20" s="230"/>
      <c r="F20" s="86"/>
    </row>
    <row r="21" spans="1:4" ht="12.75">
      <c r="A21" s="323" t="str">
        <f>'D-C'!A18:I18</f>
        <v>FAIXA 02 - DE 12.001 A 18.000</v>
      </c>
      <c r="B21" s="324"/>
      <c r="C21" s="324"/>
      <c r="D21" s="324"/>
    </row>
    <row r="22" spans="1:4" s="85" customFormat="1" ht="36">
      <c r="A22" s="146" t="s">
        <v>27</v>
      </c>
      <c r="B22" s="128" t="s">
        <v>215</v>
      </c>
      <c r="C22" s="128" t="s">
        <v>206</v>
      </c>
      <c r="D22" s="128" t="s">
        <v>207</v>
      </c>
    </row>
    <row r="23" spans="1:5" ht="12.75">
      <c r="A23" s="181" t="s">
        <v>169</v>
      </c>
      <c r="B23" s="231">
        <v>750</v>
      </c>
      <c r="C23" s="129">
        <f>'D-I'!F112</f>
        <v>0</v>
      </c>
      <c r="D23" s="191">
        <f>'D-I'!G112</f>
        <v>0</v>
      </c>
      <c r="E23" s="95"/>
    </row>
    <row r="24" spans="1:5" ht="12.75">
      <c r="A24" s="199" t="s">
        <v>217</v>
      </c>
      <c r="B24" s="231">
        <v>6726</v>
      </c>
      <c r="C24" s="129">
        <f>'D-I'!F113</f>
        <v>0</v>
      </c>
      <c r="D24" s="191">
        <f>'D-I'!G113</f>
        <v>0</v>
      </c>
      <c r="E24" s="95"/>
    </row>
    <row r="25" spans="1:5" ht="12.75">
      <c r="A25" s="181" t="s">
        <v>170</v>
      </c>
      <c r="B25" s="231">
        <v>1763</v>
      </c>
      <c r="C25" s="129">
        <f>'D-I'!F114</f>
        <v>0</v>
      </c>
      <c r="D25" s="191">
        <f>'D-I'!G114</f>
        <v>0</v>
      </c>
      <c r="E25" s="95"/>
    </row>
    <row r="26" spans="1:5" ht="12.75">
      <c r="A26" s="181" t="s">
        <v>171</v>
      </c>
      <c r="B26" s="231">
        <v>2263</v>
      </c>
      <c r="C26" s="129">
        <f>'D-I'!F115</f>
        <v>0</v>
      </c>
      <c r="D26" s="191">
        <f>'D-I'!G115</f>
        <v>0</v>
      </c>
      <c r="E26" s="95"/>
    </row>
    <row r="27" spans="1:5" ht="12.75">
      <c r="A27" s="181" t="s">
        <v>172</v>
      </c>
      <c r="B27" s="231">
        <v>6515</v>
      </c>
      <c r="C27" s="129">
        <f>'D-I'!F116</f>
        <v>0</v>
      </c>
      <c r="D27" s="191">
        <f>'D-I'!G116</f>
        <v>0</v>
      </c>
      <c r="E27" s="95"/>
    </row>
    <row r="28" spans="1:5" ht="12.75">
      <c r="A28" s="202" t="s">
        <v>201</v>
      </c>
      <c r="B28" s="232">
        <f>SUM(B23:B27)</f>
        <v>18017</v>
      </c>
      <c r="C28" s="129"/>
      <c r="D28" s="191"/>
      <c r="E28" s="95"/>
    </row>
    <row r="29" spans="2:5" ht="12.75">
      <c r="B29" s="230"/>
      <c r="E29" s="95"/>
    </row>
    <row r="30" spans="1:6" ht="12.75">
      <c r="A30" s="341" t="str">
        <f>'D-C'!A25:I25</f>
        <v>FAIXA 03 - DE 6.001 A 12.000</v>
      </c>
      <c r="B30" s="342"/>
      <c r="C30" s="342"/>
      <c r="D30" s="342"/>
      <c r="F30" s="94"/>
    </row>
    <row r="31" spans="1:4" ht="36">
      <c r="A31" s="146" t="s">
        <v>27</v>
      </c>
      <c r="B31" s="128" t="s">
        <v>215</v>
      </c>
      <c r="C31" s="128" t="s">
        <v>206</v>
      </c>
      <c r="D31" s="128" t="s">
        <v>207</v>
      </c>
    </row>
    <row r="32" spans="1:4" s="85" customFormat="1" ht="12.75">
      <c r="A32" s="181" t="s">
        <v>169</v>
      </c>
      <c r="B32" s="231">
        <v>500</v>
      </c>
      <c r="C32" s="129">
        <f>'D-I'!F122</f>
        <v>0</v>
      </c>
      <c r="D32" s="191">
        <f>'D-I'!G122</f>
        <v>0</v>
      </c>
    </row>
    <row r="33" spans="1:5" ht="12.75">
      <c r="A33" s="199" t="s">
        <v>217</v>
      </c>
      <c r="B33" s="231">
        <v>4482</v>
      </c>
      <c r="C33" s="129">
        <f>'D-I'!F123</f>
        <v>0</v>
      </c>
      <c r="D33" s="191">
        <f>'D-I'!G123</f>
        <v>0</v>
      </c>
      <c r="E33" s="95"/>
    </row>
    <row r="34" spans="1:5" ht="12.75">
      <c r="A34" s="181" t="s">
        <v>170</v>
      </c>
      <c r="B34" s="231">
        <v>1174</v>
      </c>
      <c r="C34" s="129">
        <f>'D-I'!F124</f>
        <v>0</v>
      </c>
      <c r="D34" s="191">
        <f>'D-I'!G124</f>
        <v>0</v>
      </c>
      <c r="E34" s="95"/>
    </row>
    <row r="35" spans="1:5" ht="12.75">
      <c r="A35" s="181" t="s">
        <v>171</v>
      </c>
      <c r="B35" s="231">
        <v>1507</v>
      </c>
      <c r="C35" s="129">
        <f>'D-I'!F125</f>
        <v>0</v>
      </c>
      <c r="D35" s="191">
        <f>'D-I'!G125</f>
        <v>0</v>
      </c>
      <c r="E35" s="95"/>
    </row>
    <row r="36" spans="1:5" ht="12.75">
      <c r="A36" s="181" t="s">
        <v>172</v>
      </c>
      <c r="B36" s="231">
        <v>4342</v>
      </c>
      <c r="C36" s="129">
        <f>'D-I'!F126</f>
        <v>0</v>
      </c>
      <c r="D36" s="191">
        <f>'D-I'!G126</f>
        <v>0</v>
      </c>
      <c r="E36" s="95"/>
    </row>
    <row r="37" spans="1:5" ht="12.75">
      <c r="A37" s="202" t="s">
        <v>201</v>
      </c>
      <c r="B37" s="232">
        <f>SUM(B32:B36)</f>
        <v>12005</v>
      </c>
      <c r="C37" s="129"/>
      <c r="D37" s="191"/>
      <c r="E37" s="95"/>
    </row>
    <row r="38" spans="2:5" ht="12.75">
      <c r="B38" s="230"/>
      <c r="E38" s="95"/>
    </row>
    <row r="39" spans="1:5" ht="12.75" customHeight="1">
      <c r="A39" s="338" t="str">
        <f>'D-C'!A32:I32</f>
        <v>FAIXA 04 - DE 1 A 6.000</v>
      </c>
      <c r="B39" s="339"/>
      <c r="C39" s="339"/>
      <c r="D39" s="339"/>
      <c r="E39" s="95"/>
    </row>
    <row r="40" spans="1:4" ht="36">
      <c r="A40" s="146" t="s">
        <v>27</v>
      </c>
      <c r="B40" s="128" t="s">
        <v>215</v>
      </c>
      <c r="C40" s="128" t="s">
        <v>206</v>
      </c>
      <c r="D40" s="128" t="s">
        <v>207</v>
      </c>
    </row>
    <row r="41" spans="1:4" ht="12.75">
      <c r="A41" s="181" t="s">
        <v>169</v>
      </c>
      <c r="B41" s="231">
        <v>250</v>
      </c>
      <c r="C41" s="129">
        <f>'D-I'!F132</f>
        <v>0</v>
      </c>
      <c r="D41" s="191">
        <f>'D-I'!G132</f>
        <v>0</v>
      </c>
    </row>
    <row r="42" spans="1:4" s="85" customFormat="1" ht="12.75">
      <c r="A42" s="199" t="s">
        <v>217</v>
      </c>
      <c r="B42" s="231">
        <v>2263</v>
      </c>
      <c r="C42" s="129">
        <f>'D-I'!F133</f>
        <v>0</v>
      </c>
      <c r="D42" s="191">
        <f>'D-I'!G133</f>
        <v>0</v>
      </c>
    </row>
    <row r="43" spans="1:4" s="85" customFormat="1" ht="12.75">
      <c r="A43" s="181" t="s">
        <v>170</v>
      </c>
      <c r="B43" s="231">
        <v>597</v>
      </c>
      <c r="C43" s="129">
        <f>'D-I'!F134</f>
        <v>0</v>
      </c>
      <c r="D43" s="191">
        <f>'D-I'!G134</f>
        <v>0</v>
      </c>
    </row>
    <row r="44" spans="1:5" ht="12.75">
      <c r="A44" s="181" t="s">
        <v>171</v>
      </c>
      <c r="B44" s="231">
        <v>770</v>
      </c>
      <c r="C44" s="129">
        <f>'D-I'!F135</f>
        <v>0</v>
      </c>
      <c r="D44" s="191">
        <f>'D-I'!G135</f>
        <v>0</v>
      </c>
      <c r="E44" s="95"/>
    </row>
    <row r="45" spans="1:5" ht="12.75">
      <c r="A45" s="181" t="s">
        <v>172</v>
      </c>
      <c r="B45" s="231">
        <v>2180</v>
      </c>
      <c r="C45" s="129">
        <f>'D-I'!F136</f>
        <v>0</v>
      </c>
      <c r="D45" s="191">
        <f>'D-I'!G136</f>
        <v>0</v>
      </c>
      <c r="E45" s="95"/>
    </row>
    <row r="46" spans="1:5" ht="12.75">
      <c r="A46" s="202" t="s">
        <v>201</v>
      </c>
      <c r="B46" s="232">
        <f>SUM(B41:B45)</f>
        <v>6060</v>
      </c>
      <c r="C46" s="129"/>
      <c r="D46" s="191"/>
      <c r="E46" s="95"/>
    </row>
    <row r="47" spans="2:5" ht="12.75">
      <c r="B47" s="230"/>
      <c r="E47" s="95"/>
    </row>
    <row r="48" spans="1:4" ht="12.75">
      <c r="A48" s="346" t="s">
        <v>145</v>
      </c>
      <c r="B48" s="346"/>
      <c r="C48" s="346"/>
      <c r="D48" s="346"/>
    </row>
    <row r="49" spans="1:4" s="132" customFormat="1" ht="12">
      <c r="A49" s="346" t="s">
        <v>124</v>
      </c>
      <c r="B49" s="346"/>
      <c r="C49" s="346"/>
      <c r="D49" s="346"/>
    </row>
    <row r="50" spans="1:4" s="132" customFormat="1" ht="12">
      <c r="A50" s="346" t="s">
        <v>125</v>
      </c>
      <c r="B50" s="346"/>
      <c r="C50" s="346"/>
      <c r="D50" s="346"/>
    </row>
    <row r="51" spans="1:4" s="132" customFormat="1" ht="28.5" customHeight="1">
      <c r="A51" s="346" t="s">
        <v>146</v>
      </c>
      <c r="B51" s="346"/>
      <c r="C51" s="346"/>
      <c r="D51" s="346"/>
    </row>
  </sheetData>
  <sheetProtection/>
  <mergeCells count="14">
    <mergeCell ref="A51:D51"/>
    <mergeCell ref="A48:D48"/>
    <mergeCell ref="A49:D49"/>
    <mergeCell ref="A50:D50"/>
    <mergeCell ref="A39:D39"/>
    <mergeCell ref="A1:D1"/>
    <mergeCell ref="A12:D12"/>
    <mergeCell ref="A21:D21"/>
    <mergeCell ref="A30:D30"/>
    <mergeCell ref="A3:D3"/>
    <mergeCell ref="A5:D5"/>
    <mergeCell ref="A7:D7"/>
    <mergeCell ref="A2:D2"/>
    <mergeCell ref="A8:D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2">
    <tabColor rgb="FF00B050"/>
  </sheetPr>
  <dimension ref="A1:H57"/>
  <sheetViews>
    <sheetView showGridLines="0" tabSelected="1" view="pageBreakPreview" zoomScaleSheetLayoutView="100" workbookViewId="0" topLeftCell="A1">
      <selection activeCell="H4" sqref="H4"/>
    </sheetView>
  </sheetViews>
  <sheetFormatPr defaultColWidth="9.140625" defaultRowHeight="12.75"/>
  <cols>
    <col min="1" max="1" width="37.421875" style="82" customWidth="1"/>
    <col min="2" max="2" width="20.57421875" style="85" bestFit="1" customWidth="1"/>
    <col min="3" max="3" width="15.8515625" style="82" customWidth="1"/>
    <col min="4" max="4" width="19.421875" style="82" customWidth="1"/>
    <col min="5" max="5" width="18.57421875" style="82" customWidth="1"/>
    <col min="6" max="6" width="19.8515625" style="82" customWidth="1"/>
    <col min="7" max="7" width="14.28125" style="82" bestFit="1" customWidth="1"/>
    <col min="8" max="8" width="15.00390625" style="82" customWidth="1"/>
    <col min="9" max="9" width="14.00390625" style="82" bestFit="1" customWidth="1"/>
    <col min="10" max="10" width="13.00390625" style="82" customWidth="1"/>
    <col min="11" max="11" width="16.7109375" style="82" customWidth="1"/>
    <col min="12" max="12" width="15.28125" style="82" customWidth="1"/>
    <col min="13" max="16384" width="9.140625" style="82" customWidth="1"/>
  </cols>
  <sheetData>
    <row r="1" spans="1:6" ht="12.75">
      <c r="A1" s="246" t="str">
        <f>'D - sem insalubridade'!A1</f>
        <v>ANEXO XIV-A - PLANILHA DE FORMAÇÃO DE CUSTO</v>
      </c>
      <c r="B1" s="246"/>
      <c r="C1" s="246"/>
      <c r="D1" s="246"/>
      <c r="E1" s="246"/>
      <c r="F1" s="246"/>
    </row>
    <row r="2" spans="1:6" ht="12.75">
      <c r="A2" s="246" t="str">
        <f>'D - sem insalubridade'!A2:B2</f>
        <v>LOTE 01 A - ESCOLAS SEM INSALUBRIDADE</v>
      </c>
      <c r="B2" s="246"/>
      <c r="C2" s="343"/>
      <c r="D2" s="343"/>
      <c r="E2" s="343"/>
      <c r="F2" s="343"/>
    </row>
    <row r="3" spans="1:6" ht="12.75">
      <c r="A3" s="246" t="s">
        <v>202</v>
      </c>
      <c r="B3" s="246"/>
      <c r="C3" s="343"/>
      <c r="D3" s="343"/>
      <c r="E3" s="343"/>
      <c r="F3" s="343"/>
    </row>
    <row r="4" spans="1:6" ht="3" customHeight="1">
      <c r="A4" s="83"/>
      <c r="B4" s="83"/>
      <c r="C4" s="83"/>
      <c r="D4" s="83"/>
      <c r="E4" s="83"/>
      <c r="F4" s="83"/>
    </row>
    <row r="5" spans="1:6" s="84" customFormat="1" ht="12.75">
      <c r="A5" s="327" t="s">
        <v>136</v>
      </c>
      <c r="B5" s="327"/>
      <c r="C5" s="327"/>
      <c r="D5" s="327"/>
      <c r="E5" s="327"/>
      <c r="F5" s="327"/>
    </row>
    <row r="6" ht="2.25" customHeight="1"/>
    <row r="7" spans="1:6" ht="36" customHeight="1">
      <c r="A7" s="347" t="s">
        <v>204</v>
      </c>
      <c r="B7" s="347"/>
      <c r="C7" s="347"/>
      <c r="D7" s="347"/>
      <c r="E7" s="347"/>
      <c r="F7" s="347"/>
    </row>
    <row r="8" spans="1:6" ht="63" customHeight="1">
      <c r="A8" s="345" t="s">
        <v>216</v>
      </c>
      <c r="B8" s="345"/>
      <c r="C8" s="345"/>
      <c r="D8" s="345"/>
      <c r="E8" s="345"/>
      <c r="F8" s="345"/>
    </row>
    <row r="9" ht="12.75">
      <c r="E9" s="25"/>
    </row>
    <row r="10" spans="1:3" ht="12.75">
      <c r="A10" s="62" t="s">
        <v>28</v>
      </c>
      <c r="B10" s="63"/>
      <c r="C10" s="116">
        <v>202</v>
      </c>
    </row>
    <row r="11" ht="6.75" customHeight="1"/>
    <row r="12" spans="1:6" ht="12.75">
      <c r="A12" s="318" t="s">
        <v>226</v>
      </c>
      <c r="B12" s="319"/>
      <c r="C12" s="319"/>
      <c r="D12" s="319"/>
      <c r="E12" s="319"/>
      <c r="F12" s="320"/>
    </row>
    <row r="13" spans="1:6" s="85" customFormat="1" ht="36">
      <c r="A13" s="146" t="s">
        <v>27</v>
      </c>
      <c r="B13" s="128" t="s">
        <v>215</v>
      </c>
      <c r="C13" s="128" t="s">
        <v>206</v>
      </c>
      <c r="D13" s="128" t="s">
        <v>207</v>
      </c>
      <c r="E13" s="128" t="s">
        <v>208</v>
      </c>
      <c r="F13" s="239" t="s">
        <v>209</v>
      </c>
    </row>
    <row r="14" spans="1:7" ht="12.75">
      <c r="A14" s="199" t="s">
        <v>169</v>
      </c>
      <c r="B14" s="228">
        <v>0</v>
      </c>
      <c r="C14" s="200">
        <f>'D-I'!F102</f>
        <v>0</v>
      </c>
      <c r="D14" s="191">
        <f>'D-I'!G102</f>
        <v>0</v>
      </c>
      <c r="E14" s="191">
        <f>B14*$C$10*C14</f>
        <v>0</v>
      </c>
      <c r="F14" s="130">
        <f>B14*$C$10*D14</f>
        <v>0</v>
      </c>
      <c r="G14" s="95"/>
    </row>
    <row r="15" spans="1:7" ht="12.75">
      <c r="A15" s="199" t="s">
        <v>217</v>
      </c>
      <c r="B15" s="228">
        <v>2406</v>
      </c>
      <c r="C15" s="200">
        <f>'D-I'!F103</f>
        <v>0</v>
      </c>
      <c r="D15" s="191">
        <f>'D-I'!G103</f>
        <v>0</v>
      </c>
      <c r="E15" s="191">
        <f>B15*$C$10*C15</f>
        <v>0</v>
      </c>
      <c r="F15" s="130">
        <f>B15*$C$10*D15</f>
        <v>0</v>
      </c>
      <c r="G15" s="95"/>
    </row>
    <row r="16" spans="1:7" ht="12.75">
      <c r="A16" s="199" t="s">
        <v>170</v>
      </c>
      <c r="B16" s="228">
        <v>661</v>
      </c>
      <c r="C16" s="200">
        <f>'D-I'!F104</f>
        <v>0</v>
      </c>
      <c r="D16" s="191">
        <f>'D-I'!G104</f>
        <v>0</v>
      </c>
      <c r="E16" s="191">
        <f>B16*$C$10*C16</f>
        <v>0</v>
      </c>
      <c r="F16" s="130">
        <f>B16*$C$10*D16</f>
        <v>0</v>
      </c>
      <c r="G16" s="95"/>
    </row>
    <row r="17" spans="1:7" ht="12.75">
      <c r="A17" s="199" t="s">
        <v>171</v>
      </c>
      <c r="B17" s="228">
        <v>1650</v>
      </c>
      <c r="C17" s="200">
        <f>'D-I'!F105</f>
        <v>0</v>
      </c>
      <c r="D17" s="191">
        <f>'D-I'!G105</f>
        <v>0</v>
      </c>
      <c r="E17" s="191">
        <f>B17*$C$10*C17</f>
        <v>0</v>
      </c>
      <c r="F17" s="130">
        <f>B17*$C$10*D17</f>
        <v>0</v>
      </c>
      <c r="G17" s="95"/>
    </row>
    <row r="18" spans="1:7" ht="12.75">
      <c r="A18" s="199" t="s">
        <v>172</v>
      </c>
      <c r="B18" s="228">
        <v>3073</v>
      </c>
      <c r="C18" s="200">
        <f>'D-I'!F106</f>
        <v>0</v>
      </c>
      <c r="D18" s="191">
        <f>'D-I'!G106</f>
        <v>0</v>
      </c>
      <c r="E18" s="191">
        <f>B18*$C$10*C18</f>
        <v>0</v>
      </c>
      <c r="F18" s="130">
        <f>B18*$C$10*D18</f>
        <v>0</v>
      </c>
      <c r="G18" s="95"/>
    </row>
    <row r="19" spans="1:7" ht="12.75">
      <c r="A19" s="202" t="s">
        <v>201</v>
      </c>
      <c r="B19" s="229">
        <f>SUM(B14:B18)</f>
        <v>7790</v>
      </c>
      <c r="C19" s="201"/>
      <c r="D19" s="191"/>
      <c r="E19" s="191"/>
      <c r="F19" s="130"/>
      <c r="G19" s="95"/>
    </row>
    <row r="20" spans="1:7" ht="12.75">
      <c r="A20" s="349" t="s">
        <v>210</v>
      </c>
      <c r="B20" s="350"/>
      <c r="C20" s="350"/>
      <c r="D20" s="351"/>
      <c r="E20" s="240">
        <f>SUM(E14:E18)</f>
        <v>0</v>
      </c>
      <c r="F20" s="240">
        <f>SUM(F14:F18)</f>
        <v>0</v>
      </c>
      <c r="G20" s="95"/>
    </row>
    <row r="21" spans="2:8" ht="12.75">
      <c r="B21" s="230"/>
      <c r="H21" s="86"/>
    </row>
    <row r="22" spans="1:6" ht="12.75">
      <c r="A22" s="323" t="s">
        <v>227</v>
      </c>
      <c r="B22" s="324"/>
      <c r="C22" s="324"/>
      <c r="D22" s="324"/>
      <c r="E22" s="324"/>
      <c r="F22" s="325"/>
    </row>
    <row r="23" spans="1:6" s="85" customFormat="1" ht="36">
      <c r="A23" s="146" t="s">
        <v>27</v>
      </c>
      <c r="B23" s="128" t="s">
        <v>215</v>
      </c>
      <c r="C23" s="128" t="s">
        <v>206</v>
      </c>
      <c r="D23" s="128" t="s">
        <v>207</v>
      </c>
      <c r="E23" s="128" t="s">
        <v>208</v>
      </c>
      <c r="F23" s="239" t="s">
        <v>209</v>
      </c>
    </row>
    <row r="24" spans="1:7" ht="12.75">
      <c r="A24" s="181" t="s">
        <v>169</v>
      </c>
      <c r="B24" s="231">
        <v>0</v>
      </c>
      <c r="C24" s="129">
        <f>'D-I'!F112</f>
        <v>0</v>
      </c>
      <c r="D24" s="191">
        <f>'D-I'!G112</f>
        <v>0</v>
      </c>
      <c r="E24" s="191">
        <f>B24*$C$10*C24</f>
        <v>0</v>
      </c>
      <c r="F24" s="130">
        <f>B24*$C$10*D24</f>
        <v>0</v>
      </c>
      <c r="G24" s="95"/>
    </row>
    <row r="25" spans="1:8" ht="12.75">
      <c r="A25" s="199" t="s">
        <v>217</v>
      </c>
      <c r="B25" s="231">
        <v>1816</v>
      </c>
      <c r="C25" s="129">
        <f>'D-I'!F113</f>
        <v>0</v>
      </c>
      <c r="D25" s="191">
        <f>'D-I'!G113</f>
        <v>0</v>
      </c>
      <c r="E25" s="191">
        <f>B25*$C$10*C25</f>
        <v>0</v>
      </c>
      <c r="F25" s="130">
        <f>B25*$C$10*D25</f>
        <v>0</v>
      </c>
      <c r="G25" s="95"/>
      <c r="H25" s="25"/>
    </row>
    <row r="26" spans="1:8" ht="12.75">
      <c r="A26" s="181" t="s">
        <v>170</v>
      </c>
      <c r="B26" s="231">
        <v>500</v>
      </c>
      <c r="C26" s="129">
        <f>'D-I'!F114</f>
        <v>0</v>
      </c>
      <c r="D26" s="191">
        <f>'D-I'!G114</f>
        <v>0</v>
      </c>
      <c r="E26" s="191">
        <f>B26*$C$10*C26</f>
        <v>0</v>
      </c>
      <c r="F26" s="130">
        <f>B26*$C$10*D26</f>
        <v>0</v>
      </c>
      <c r="G26" s="95"/>
      <c r="H26" s="25"/>
    </row>
    <row r="27" spans="1:7" ht="12.75">
      <c r="A27" s="181" t="s">
        <v>171</v>
      </c>
      <c r="B27" s="231">
        <v>1246</v>
      </c>
      <c r="C27" s="129">
        <f>'D-I'!F115</f>
        <v>0</v>
      </c>
      <c r="D27" s="191">
        <f>'D-I'!G115</f>
        <v>0</v>
      </c>
      <c r="E27" s="191">
        <f>B27*$C$10*C27</f>
        <v>0</v>
      </c>
      <c r="F27" s="130">
        <f>B27*$C$10*D27</f>
        <v>0</v>
      </c>
      <c r="G27" s="95"/>
    </row>
    <row r="28" spans="1:7" ht="12.75">
      <c r="A28" s="181" t="s">
        <v>172</v>
      </c>
      <c r="B28" s="231">
        <v>2309</v>
      </c>
      <c r="C28" s="129">
        <f>'D-I'!F116</f>
        <v>0</v>
      </c>
      <c r="D28" s="191">
        <f>'D-I'!G116</f>
        <v>0</v>
      </c>
      <c r="E28" s="191">
        <f>B28*$C$10*C28</f>
        <v>0</v>
      </c>
      <c r="F28" s="130">
        <f>B28*$C$10*D28</f>
        <v>0</v>
      </c>
      <c r="G28" s="95"/>
    </row>
    <row r="29" spans="1:7" ht="12.75">
      <c r="A29" s="202" t="s">
        <v>201</v>
      </c>
      <c r="B29" s="232">
        <f>SUM(B24:B28)</f>
        <v>5871</v>
      </c>
      <c r="C29" s="129"/>
      <c r="D29" s="191"/>
      <c r="E29" s="191"/>
      <c r="F29" s="130"/>
      <c r="G29" s="95"/>
    </row>
    <row r="30" spans="1:7" ht="12.75" customHeight="1">
      <c r="A30" s="349" t="s">
        <v>210</v>
      </c>
      <c r="B30" s="350"/>
      <c r="C30" s="350"/>
      <c r="D30" s="351"/>
      <c r="E30" s="240">
        <f>SUM(E24:E28)</f>
        <v>0</v>
      </c>
      <c r="F30" s="240">
        <f>SUM(F24:F28)</f>
        <v>0</v>
      </c>
      <c r="G30" s="95"/>
    </row>
    <row r="31" spans="2:7" ht="12.75">
      <c r="B31" s="230"/>
      <c r="G31" s="95"/>
    </row>
    <row r="32" spans="1:8" ht="12.75">
      <c r="A32" s="341" t="s">
        <v>228</v>
      </c>
      <c r="B32" s="342"/>
      <c r="C32" s="342"/>
      <c r="D32" s="342"/>
      <c r="E32" s="342"/>
      <c r="F32" s="348"/>
      <c r="H32" s="94"/>
    </row>
    <row r="33" spans="1:6" ht="36">
      <c r="A33" s="146" t="s">
        <v>27</v>
      </c>
      <c r="B33" s="128" t="s">
        <v>215</v>
      </c>
      <c r="C33" s="128" t="s">
        <v>206</v>
      </c>
      <c r="D33" s="128" t="s">
        <v>207</v>
      </c>
      <c r="E33" s="128" t="s">
        <v>208</v>
      </c>
      <c r="F33" s="239" t="s">
        <v>209</v>
      </c>
    </row>
    <row r="34" spans="1:6" s="85" customFormat="1" ht="12.75">
      <c r="A34" s="181" t="s">
        <v>169</v>
      </c>
      <c r="B34" s="231">
        <v>0</v>
      </c>
      <c r="C34" s="129">
        <f>'D-I'!F122</f>
        <v>0</v>
      </c>
      <c r="D34" s="191">
        <f>'D-I'!G122</f>
        <v>0</v>
      </c>
      <c r="E34" s="191">
        <f>B34*$C$10*C34</f>
        <v>0</v>
      </c>
      <c r="F34" s="130">
        <f>B34*$C$10*D34</f>
        <v>0</v>
      </c>
    </row>
    <row r="35" spans="1:7" ht="12.75">
      <c r="A35" s="199" t="s">
        <v>217</v>
      </c>
      <c r="B35" s="231">
        <v>1211</v>
      </c>
      <c r="C35" s="129">
        <f>'D-I'!F123</f>
        <v>0</v>
      </c>
      <c r="D35" s="191">
        <f>'D-I'!G123</f>
        <v>0</v>
      </c>
      <c r="E35" s="191">
        <f>B35*$C$10*C35</f>
        <v>0</v>
      </c>
      <c r="F35" s="130">
        <f>B35*$C$10*D35</f>
        <v>0</v>
      </c>
      <c r="G35" s="95"/>
    </row>
    <row r="36" spans="1:7" ht="12.75">
      <c r="A36" s="181" t="s">
        <v>170</v>
      </c>
      <c r="B36" s="231">
        <v>332</v>
      </c>
      <c r="C36" s="129">
        <f>'D-I'!F124</f>
        <v>0</v>
      </c>
      <c r="D36" s="191">
        <f>'D-I'!G124</f>
        <v>0</v>
      </c>
      <c r="E36" s="191">
        <f>B36*$C$10*C36</f>
        <v>0</v>
      </c>
      <c r="F36" s="130">
        <f>B36*$C$10*D36</f>
        <v>0</v>
      </c>
      <c r="G36" s="95"/>
    </row>
    <row r="37" spans="1:7" ht="12.75">
      <c r="A37" s="181" t="s">
        <v>171</v>
      </c>
      <c r="B37" s="231">
        <v>831</v>
      </c>
      <c r="C37" s="129">
        <f>'D-I'!F125</f>
        <v>0</v>
      </c>
      <c r="D37" s="191">
        <f>'D-I'!G125</f>
        <v>0</v>
      </c>
      <c r="E37" s="191">
        <f>B37*$C$10*C37</f>
        <v>0</v>
      </c>
      <c r="F37" s="130">
        <f>B37*$C$10*D37</f>
        <v>0</v>
      </c>
      <c r="G37" s="95"/>
    </row>
    <row r="38" spans="1:7" ht="12.75">
      <c r="A38" s="181" t="s">
        <v>172</v>
      </c>
      <c r="B38" s="231">
        <v>1540</v>
      </c>
      <c r="C38" s="129">
        <f>'D-I'!F126</f>
        <v>0</v>
      </c>
      <c r="D38" s="191">
        <f>'D-I'!G126</f>
        <v>0</v>
      </c>
      <c r="E38" s="191">
        <f>B38*$C$10*C38</f>
        <v>0</v>
      </c>
      <c r="F38" s="130">
        <f>B38*$C$10*D38</f>
        <v>0</v>
      </c>
      <c r="G38" s="95"/>
    </row>
    <row r="39" spans="1:7" ht="12.75">
      <c r="A39" s="202" t="s">
        <v>201</v>
      </c>
      <c r="B39" s="232">
        <f>SUM(B34:B38)</f>
        <v>3914</v>
      </c>
      <c r="C39" s="129"/>
      <c r="D39" s="191"/>
      <c r="E39" s="191"/>
      <c r="F39" s="130"/>
      <c r="G39" s="95"/>
    </row>
    <row r="40" spans="1:7" ht="12.75" customHeight="1">
      <c r="A40" s="349" t="s">
        <v>210</v>
      </c>
      <c r="B40" s="350"/>
      <c r="C40" s="350"/>
      <c r="D40" s="351"/>
      <c r="E40" s="240">
        <f>SUM(E34:E38)</f>
        <v>0</v>
      </c>
      <c r="F40" s="240">
        <f>SUM(F34:F38)</f>
        <v>0</v>
      </c>
      <c r="G40" s="95"/>
    </row>
    <row r="41" spans="2:7" ht="12.75">
      <c r="B41" s="230"/>
      <c r="G41" s="95"/>
    </row>
    <row r="42" spans="1:7" ht="12.75" customHeight="1">
      <c r="A42" s="338" t="s">
        <v>218</v>
      </c>
      <c r="B42" s="339"/>
      <c r="C42" s="339"/>
      <c r="D42" s="339"/>
      <c r="E42" s="339"/>
      <c r="F42" s="340"/>
      <c r="G42" s="95"/>
    </row>
    <row r="43" spans="1:6" ht="36">
      <c r="A43" s="146" t="s">
        <v>27</v>
      </c>
      <c r="B43" s="128" t="s">
        <v>215</v>
      </c>
      <c r="C43" s="128" t="s">
        <v>206</v>
      </c>
      <c r="D43" s="128" t="s">
        <v>207</v>
      </c>
      <c r="E43" s="128" t="s">
        <v>208</v>
      </c>
      <c r="F43" s="239" t="s">
        <v>209</v>
      </c>
    </row>
    <row r="44" spans="1:6" ht="12.75">
      <c r="A44" s="181" t="s">
        <v>169</v>
      </c>
      <c r="B44" s="231">
        <v>0</v>
      </c>
      <c r="C44" s="129">
        <f>'D-I'!F132</f>
        <v>0</v>
      </c>
      <c r="D44" s="191">
        <f>'D-I'!G132</f>
        <v>0</v>
      </c>
      <c r="E44" s="191">
        <f>B44*$C$10*C44</f>
        <v>0</v>
      </c>
      <c r="F44" s="130">
        <f>B44*$C$10*D44</f>
        <v>0</v>
      </c>
    </row>
    <row r="45" spans="1:6" s="85" customFormat="1" ht="12.75">
      <c r="A45" s="199" t="s">
        <v>217</v>
      </c>
      <c r="B45" s="231">
        <v>614</v>
      </c>
      <c r="C45" s="129">
        <f>'D-I'!F133</f>
        <v>0</v>
      </c>
      <c r="D45" s="191">
        <f>'D-I'!G133</f>
        <v>0</v>
      </c>
      <c r="E45" s="191">
        <f>B45*$C$10*C45</f>
        <v>0</v>
      </c>
      <c r="F45" s="130">
        <f>B45*$C$10*D45</f>
        <v>0</v>
      </c>
    </row>
    <row r="46" spans="1:6" s="85" customFormat="1" ht="12.75">
      <c r="A46" s="181" t="s">
        <v>170</v>
      </c>
      <c r="B46" s="231">
        <v>170</v>
      </c>
      <c r="C46" s="129">
        <f>'D-I'!F134</f>
        <v>0</v>
      </c>
      <c r="D46" s="191">
        <f>'D-I'!G134</f>
        <v>0</v>
      </c>
      <c r="E46" s="191">
        <f>B46*$C$10*C46</f>
        <v>0</v>
      </c>
      <c r="F46" s="130">
        <f>B46*$C$10*D46</f>
        <v>0</v>
      </c>
    </row>
    <row r="47" spans="1:7" ht="12.75">
      <c r="A47" s="181" t="s">
        <v>171</v>
      </c>
      <c r="B47" s="231">
        <v>424</v>
      </c>
      <c r="C47" s="129">
        <f>'D-I'!F135</f>
        <v>0</v>
      </c>
      <c r="D47" s="191">
        <f>'D-I'!G135</f>
        <v>0</v>
      </c>
      <c r="E47" s="191">
        <f>B47*$C$10*C47</f>
        <v>0</v>
      </c>
      <c r="F47" s="130">
        <f>B47*$C$10*D47</f>
        <v>0</v>
      </c>
      <c r="G47" s="95"/>
    </row>
    <row r="48" spans="1:7" ht="12.75">
      <c r="A48" s="181" t="s">
        <v>172</v>
      </c>
      <c r="B48" s="231">
        <v>774</v>
      </c>
      <c r="C48" s="129">
        <f>'D-I'!F136</f>
        <v>0</v>
      </c>
      <c r="D48" s="191">
        <f>'D-I'!G136</f>
        <v>0</v>
      </c>
      <c r="E48" s="191">
        <f>B48*$C$10*C48</f>
        <v>0</v>
      </c>
      <c r="F48" s="130">
        <f>B48*$C$10*D48</f>
        <v>0</v>
      </c>
      <c r="G48" s="95"/>
    </row>
    <row r="49" spans="1:7" ht="12.75">
      <c r="A49" s="202" t="s">
        <v>201</v>
      </c>
      <c r="B49" s="232">
        <f>SUM(B44:B48)</f>
        <v>1982</v>
      </c>
      <c r="C49" s="129"/>
      <c r="D49" s="191"/>
      <c r="E49" s="191"/>
      <c r="F49" s="130"/>
      <c r="G49" s="95"/>
    </row>
    <row r="50" spans="1:7" ht="12.75" customHeight="1">
      <c r="A50" s="349" t="s">
        <v>210</v>
      </c>
      <c r="B50" s="350"/>
      <c r="C50" s="350"/>
      <c r="D50" s="351"/>
      <c r="E50" s="240">
        <f>SUM(E44:E48)</f>
        <v>0</v>
      </c>
      <c r="F50" s="240">
        <f>SUM(F44:F48)</f>
        <v>0</v>
      </c>
      <c r="G50" s="95"/>
    </row>
    <row r="51" spans="1:7" ht="12.75">
      <c r="A51" s="234"/>
      <c r="B51" s="235"/>
      <c r="C51" s="235"/>
      <c r="D51" s="236"/>
      <c r="E51" s="237"/>
      <c r="F51" s="233"/>
      <c r="G51" s="133"/>
    </row>
    <row r="52" spans="1:7" ht="12.75" customHeight="1">
      <c r="A52" s="329" t="s">
        <v>141</v>
      </c>
      <c r="B52" s="329"/>
      <c r="C52" s="329"/>
      <c r="D52" s="329"/>
      <c r="E52" s="352"/>
      <c r="F52" s="353"/>
      <c r="G52" s="95"/>
    </row>
    <row r="53" spans="1:7" ht="12.75" customHeight="1">
      <c r="A53" s="137"/>
      <c r="B53" s="137"/>
      <c r="C53" s="198"/>
      <c r="D53" s="137"/>
      <c r="E53" s="137"/>
      <c r="F53" s="138"/>
      <c r="G53" s="95"/>
    </row>
    <row r="54" spans="1:6" ht="12.75">
      <c r="A54" s="346" t="s">
        <v>145</v>
      </c>
      <c r="B54" s="346"/>
      <c r="C54" s="346"/>
      <c r="D54" s="346"/>
      <c r="E54" s="346"/>
      <c r="F54" s="346"/>
    </row>
    <row r="55" spans="1:6" s="132" customFormat="1" ht="12">
      <c r="A55" s="346" t="s">
        <v>124</v>
      </c>
      <c r="B55" s="346"/>
      <c r="C55" s="346"/>
      <c r="D55" s="346"/>
      <c r="E55" s="346"/>
      <c r="F55" s="346"/>
    </row>
    <row r="56" spans="1:6" s="132" customFormat="1" ht="12">
      <c r="A56" s="346" t="s">
        <v>125</v>
      </c>
      <c r="B56" s="346"/>
      <c r="C56" s="346"/>
      <c r="D56" s="346"/>
      <c r="E56" s="346"/>
      <c r="F56" s="346"/>
    </row>
    <row r="57" spans="1:6" s="132" customFormat="1" ht="28.5" customHeight="1">
      <c r="A57" s="346" t="s">
        <v>146</v>
      </c>
      <c r="B57" s="346"/>
      <c r="C57" s="346"/>
      <c r="D57" s="346"/>
      <c r="E57" s="346"/>
      <c r="F57" s="346"/>
    </row>
  </sheetData>
  <sheetProtection/>
  <mergeCells count="20">
    <mergeCell ref="A55:F55"/>
    <mergeCell ref="A56:F56"/>
    <mergeCell ref="A57:F57"/>
    <mergeCell ref="A52:D52"/>
    <mergeCell ref="E52:F52"/>
    <mergeCell ref="A54:F54"/>
    <mergeCell ref="A32:F32"/>
    <mergeCell ref="A42:F42"/>
    <mergeCell ref="A20:D20"/>
    <mergeCell ref="A30:D30"/>
    <mergeCell ref="A40:D40"/>
    <mergeCell ref="A50:D50"/>
    <mergeCell ref="A12:F12"/>
    <mergeCell ref="A22:F22"/>
    <mergeCell ref="A1:F1"/>
    <mergeCell ref="A2:F2"/>
    <mergeCell ref="A3:F3"/>
    <mergeCell ref="A5:F5"/>
    <mergeCell ref="A7:F7"/>
    <mergeCell ref="A8:F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2.00390625" style="161" customWidth="1"/>
    <col min="2" max="2" width="3.7109375" style="161" customWidth="1"/>
    <col min="3" max="3" width="39.140625" style="161" customWidth="1"/>
    <col min="4" max="5" width="15.7109375" style="161" customWidth="1"/>
    <col min="6" max="16384" width="9.140625" style="161" customWidth="1"/>
  </cols>
  <sheetData>
    <row r="1" spans="1:5" ht="25.5" customHeight="1">
      <c r="A1" s="270" t="str">
        <f>'D - sem insalubridade'!A1</f>
        <v>ANEXO XIV-A - PLANILHA DE FORMAÇÃO DE CUSTO</v>
      </c>
      <c r="B1" s="270"/>
      <c r="C1" s="270"/>
      <c r="D1" s="270"/>
      <c r="E1" s="270"/>
    </row>
    <row r="2" spans="1:5" ht="12.75">
      <c r="A2" s="270" t="str">
        <f>'D - sem insalubridade'!A2:B2</f>
        <v>LOTE 01 A - ESCOLAS SEM INSALUBRIDADE</v>
      </c>
      <c r="B2" s="270"/>
      <c r="C2" s="270"/>
      <c r="D2" s="270"/>
      <c r="E2" s="270"/>
    </row>
    <row r="3" spans="1:5" ht="12.75">
      <c r="A3" s="270" t="s">
        <v>148</v>
      </c>
      <c r="B3" s="270"/>
      <c r="C3" s="270"/>
      <c r="D3" s="270"/>
      <c r="E3" s="270"/>
    </row>
    <row r="4" spans="1:5" ht="9.75" customHeight="1">
      <c r="A4" s="204"/>
      <c r="B4" s="204"/>
      <c r="C4" s="204"/>
      <c r="D4" s="204"/>
      <c r="E4" s="204"/>
    </row>
    <row r="5" spans="1:5" ht="12.75">
      <c r="A5" s="271" t="s">
        <v>0</v>
      </c>
      <c r="B5" s="271"/>
      <c r="C5" s="271"/>
      <c r="D5" s="271"/>
      <c r="E5" s="271"/>
    </row>
    <row r="6" spans="1:5" ht="16.5" customHeight="1">
      <c r="A6" s="272" t="s">
        <v>55</v>
      </c>
      <c r="B6" s="272"/>
      <c r="C6" s="272"/>
      <c r="D6" s="271" t="s">
        <v>1</v>
      </c>
      <c r="E6" s="271"/>
    </row>
    <row r="7" spans="1:5" ht="15.75" customHeight="1">
      <c r="A7" s="272"/>
      <c r="B7" s="272"/>
      <c r="C7" s="272"/>
      <c r="D7" s="155" t="s">
        <v>49</v>
      </c>
      <c r="E7" s="209" t="s">
        <v>53</v>
      </c>
    </row>
    <row r="8" spans="1:5" ht="15.75" customHeight="1">
      <c r="A8" s="272"/>
      <c r="B8" s="272"/>
      <c r="C8" s="272"/>
      <c r="D8" s="155" t="s">
        <v>52</v>
      </c>
      <c r="E8" s="209" t="s">
        <v>54</v>
      </c>
    </row>
    <row r="9" spans="1:5" ht="15.75" customHeight="1">
      <c r="A9" s="272"/>
      <c r="B9" s="272"/>
      <c r="C9" s="272"/>
      <c r="D9" s="155" t="s">
        <v>50</v>
      </c>
      <c r="E9" s="209" t="s">
        <v>51</v>
      </c>
    </row>
    <row r="10" spans="1:5" ht="18" customHeight="1">
      <c r="A10" s="272"/>
      <c r="B10" s="272"/>
      <c r="C10" s="272"/>
      <c r="D10" s="271" t="s">
        <v>2</v>
      </c>
      <c r="E10" s="271"/>
    </row>
    <row r="11" spans="1:5" ht="18" customHeight="1">
      <c r="A11" s="253" t="s">
        <v>3</v>
      </c>
      <c r="B11" s="254"/>
      <c r="C11" s="254"/>
      <c r="D11" s="254"/>
      <c r="E11" s="255"/>
    </row>
    <row r="12" spans="1:5" ht="18" customHeight="1">
      <c r="A12" s="210"/>
      <c r="B12" s="158" t="s">
        <v>4</v>
      </c>
      <c r="C12" s="159"/>
      <c r="D12" s="160">
        <v>0</v>
      </c>
      <c r="E12" s="211"/>
    </row>
    <row r="13" spans="1:5" ht="18" customHeight="1">
      <c r="A13" s="256" t="s">
        <v>5</v>
      </c>
      <c r="B13" s="257"/>
      <c r="C13" s="257"/>
      <c r="D13" s="257"/>
      <c r="E13" s="258"/>
    </row>
    <row r="14" spans="1:5" ht="18" customHeight="1">
      <c r="A14" s="212"/>
      <c r="B14" s="158"/>
      <c r="C14" s="158" t="s">
        <v>6</v>
      </c>
      <c r="D14" s="163">
        <v>0</v>
      </c>
      <c r="E14" s="214"/>
    </row>
    <row r="15" spans="1:5" ht="18" customHeight="1">
      <c r="A15" s="256" t="s">
        <v>7</v>
      </c>
      <c r="B15" s="257"/>
      <c r="C15" s="257"/>
      <c r="D15" s="257"/>
      <c r="E15" s="258"/>
    </row>
    <row r="16" spans="1:5" ht="18" customHeight="1">
      <c r="A16" s="212"/>
      <c r="B16" s="171"/>
      <c r="C16" s="162" t="s">
        <v>8</v>
      </c>
      <c r="D16" s="160">
        <v>0</v>
      </c>
      <c r="E16" s="213"/>
    </row>
    <row r="17" spans="1:5" ht="18" customHeight="1">
      <c r="A17" s="212"/>
      <c r="B17" s="171"/>
      <c r="C17" s="162" t="s">
        <v>9</v>
      </c>
      <c r="D17" s="160">
        <v>0</v>
      </c>
      <c r="E17" s="215"/>
    </row>
    <row r="18" spans="1:5" ht="18" customHeight="1">
      <c r="A18" s="212"/>
      <c r="B18" s="171"/>
      <c r="C18" s="162" t="s">
        <v>10</v>
      </c>
      <c r="D18" s="160">
        <v>0</v>
      </c>
      <c r="E18" s="214"/>
    </row>
    <row r="19" spans="1:5" ht="18" customHeight="1">
      <c r="A19" s="256" t="s">
        <v>11</v>
      </c>
      <c r="B19" s="257"/>
      <c r="C19" s="257"/>
      <c r="D19" s="257"/>
      <c r="E19" s="258"/>
    </row>
    <row r="20" spans="1:5" ht="18" customHeight="1">
      <c r="A20" s="216"/>
      <c r="B20" s="164"/>
      <c r="C20" s="165" t="s">
        <v>12</v>
      </c>
      <c r="D20" s="166">
        <v>0</v>
      </c>
      <c r="E20" s="213"/>
    </row>
    <row r="21" spans="1:5" ht="18" customHeight="1">
      <c r="A21" s="217"/>
      <c r="B21" s="167"/>
      <c r="C21" s="168" t="s">
        <v>13</v>
      </c>
      <c r="D21" s="166">
        <v>0</v>
      </c>
      <c r="E21" s="215"/>
    </row>
    <row r="22" spans="1:5" ht="18" customHeight="1">
      <c r="A22" s="266" t="s">
        <v>14</v>
      </c>
      <c r="B22" s="267"/>
      <c r="C22" s="268"/>
      <c r="D22" s="166">
        <v>0</v>
      </c>
      <c r="E22" s="215"/>
    </row>
    <row r="23" spans="1:5" ht="18" customHeight="1">
      <c r="A23" s="269" t="s">
        <v>66</v>
      </c>
      <c r="B23" s="269"/>
      <c r="C23" s="269"/>
      <c r="D23" s="169">
        <v>0</v>
      </c>
      <c r="E23" s="218"/>
    </row>
    <row r="24" spans="1:5" ht="18" customHeight="1">
      <c r="A24" s="253" t="s">
        <v>15</v>
      </c>
      <c r="B24" s="254"/>
      <c r="C24" s="254"/>
      <c r="D24" s="254"/>
      <c r="E24" s="255"/>
    </row>
    <row r="25" spans="1:5" ht="18" customHeight="1">
      <c r="A25" s="256" t="s">
        <v>16</v>
      </c>
      <c r="B25" s="257"/>
      <c r="C25" s="257"/>
      <c r="D25" s="257"/>
      <c r="E25" s="258"/>
    </row>
    <row r="26" spans="1:7" ht="18" customHeight="1">
      <c r="A26" s="212"/>
      <c r="B26" s="171"/>
      <c r="C26" s="162" t="s">
        <v>17</v>
      </c>
      <c r="D26" s="196">
        <f aca="true" t="shared" si="0" ref="D26:D35">SUM(D17:D25)</f>
        <v>0</v>
      </c>
      <c r="E26" s="213"/>
      <c r="G26" s="172"/>
    </row>
    <row r="27" spans="1:7" ht="18" customHeight="1">
      <c r="A27" s="212"/>
      <c r="B27" s="171"/>
      <c r="C27" s="170" t="s">
        <v>111</v>
      </c>
      <c r="D27" s="196">
        <f>SUM(D18:D26)</f>
        <v>0</v>
      </c>
      <c r="E27" s="215"/>
      <c r="G27" s="172"/>
    </row>
    <row r="28" spans="1:7" ht="18" customHeight="1">
      <c r="A28" s="212"/>
      <c r="B28" s="171"/>
      <c r="C28" s="162" t="s">
        <v>18</v>
      </c>
      <c r="D28" s="196">
        <f>SUM(D19:D27)</f>
        <v>0</v>
      </c>
      <c r="E28" s="215"/>
      <c r="G28" s="172"/>
    </row>
    <row r="29" spans="1:7" ht="18" customHeight="1">
      <c r="A29" s="212"/>
      <c r="B29" s="171"/>
      <c r="C29" s="162" t="s">
        <v>19</v>
      </c>
      <c r="D29" s="196">
        <f t="shared" si="0"/>
        <v>0</v>
      </c>
      <c r="E29" s="215"/>
      <c r="G29" s="172"/>
    </row>
    <row r="30" spans="1:7" ht="18" customHeight="1">
      <c r="A30" s="212"/>
      <c r="B30" s="171"/>
      <c r="C30" s="170" t="s">
        <v>20</v>
      </c>
      <c r="D30" s="196">
        <f>SUM(D21:D29)</f>
        <v>0</v>
      </c>
      <c r="E30" s="219"/>
      <c r="G30" s="172"/>
    </row>
    <row r="31" spans="1:7" ht="18" customHeight="1">
      <c r="A31" s="212"/>
      <c r="B31" s="171"/>
      <c r="C31" s="162" t="s">
        <v>21</v>
      </c>
      <c r="D31" s="196">
        <f t="shared" si="0"/>
        <v>0</v>
      </c>
      <c r="E31" s="215"/>
      <c r="G31" s="172"/>
    </row>
    <row r="32" spans="1:7" ht="18" customHeight="1">
      <c r="A32" s="212"/>
      <c r="B32" s="171"/>
      <c r="C32" s="162" t="s">
        <v>22</v>
      </c>
      <c r="D32" s="196">
        <f t="shared" si="0"/>
        <v>0</v>
      </c>
      <c r="E32" s="215"/>
      <c r="G32" s="172"/>
    </row>
    <row r="33" spans="1:7" ht="18" customHeight="1">
      <c r="A33" s="212"/>
      <c r="B33" s="171"/>
      <c r="C33" s="162" t="s">
        <v>23</v>
      </c>
      <c r="D33" s="196">
        <f t="shared" si="0"/>
        <v>0</v>
      </c>
      <c r="E33" s="215"/>
      <c r="G33" s="172"/>
    </row>
    <row r="34" spans="1:5" ht="18" customHeight="1">
      <c r="A34" s="212"/>
      <c r="B34" s="171"/>
      <c r="C34" s="162" t="s">
        <v>24</v>
      </c>
      <c r="D34" s="196">
        <f t="shared" si="0"/>
        <v>0</v>
      </c>
      <c r="E34" s="215"/>
    </row>
    <row r="35" spans="1:5" ht="18" customHeight="1">
      <c r="A35" s="259" t="s">
        <v>67</v>
      </c>
      <c r="B35" s="259"/>
      <c r="C35" s="259"/>
      <c r="D35" s="156">
        <f t="shared" si="0"/>
        <v>0</v>
      </c>
      <c r="E35" s="220"/>
    </row>
    <row r="36" spans="1:5" ht="18" customHeight="1">
      <c r="A36" s="260" t="s">
        <v>68</v>
      </c>
      <c r="B36" s="261"/>
      <c r="C36" s="262"/>
      <c r="D36" s="157">
        <f>SUM(D35,D23)</f>
        <v>0</v>
      </c>
      <c r="E36" s="221"/>
    </row>
    <row r="37" spans="1:5" ht="33.75" customHeight="1">
      <c r="A37" s="263" t="s">
        <v>143</v>
      </c>
      <c r="B37" s="264"/>
      <c r="C37" s="264"/>
      <c r="D37" s="264"/>
      <c r="E37" s="265"/>
    </row>
  </sheetData>
  <sheetProtection/>
  <mergeCells count="18">
    <mergeCell ref="A23:C23"/>
    <mergeCell ref="A1:E1"/>
    <mergeCell ref="A2:E2"/>
    <mergeCell ref="A3:E3"/>
    <mergeCell ref="A5:E5"/>
    <mergeCell ref="A6:C10"/>
    <mergeCell ref="D6:E6"/>
    <mergeCell ref="D10:E10"/>
    <mergeCell ref="A24:E24"/>
    <mergeCell ref="A25:E25"/>
    <mergeCell ref="A35:C35"/>
    <mergeCell ref="A36:C36"/>
    <mergeCell ref="A37:E37"/>
    <mergeCell ref="A11:E11"/>
    <mergeCell ref="A13:E13"/>
    <mergeCell ref="A15:E15"/>
    <mergeCell ref="A19:E19"/>
    <mergeCell ref="A22:C22"/>
  </mergeCells>
  <printOptions horizontalCentered="1"/>
  <pageMargins left="0.5118110236220472" right="0.5118110236220472" top="0.5905511811023623" bottom="0.7874015748031497" header="0.1968503937007874" footer="0.31496062992125984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3">
    <tabColor rgb="FF00B050"/>
  </sheetPr>
  <dimension ref="A1:L43"/>
  <sheetViews>
    <sheetView showGridLines="0" view="pageBreakPreview" zoomScaleNormal="85" zoomScaleSheetLayoutView="100" workbookViewId="0" topLeftCell="A1">
      <selection activeCell="H13" sqref="H1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46" t="str">
        <f>'D - sem insalubridade'!A1</f>
        <v>ANEXO XIV-A - PLANILHA DE FORMAÇÃO DE CUSTO</v>
      </c>
      <c r="B1" s="246"/>
      <c r="C1" s="246"/>
      <c r="D1" s="246"/>
      <c r="E1" s="246"/>
    </row>
    <row r="2" spans="1:6" ht="12.75">
      <c r="A2" s="246" t="str">
        <f>'D - sem insalubridade'!A2:B2</f>
        <v>LOTE 01 A - ESCOLAS SEM INSALUBRIDADE</v>
      </c>
      <c r="B2" s="246"/>
      <c r="C2" s="246"/>
      <c r="D2" s="246"/>
      <c r="E2" s="246"/>
      <c r="F2" s="62"/>
    </row>
    <row r="3" spans="1:6" ht="12.75">
      <c r="A3" s="246" t="s">
        <v>149</v>
      </c>
      <c r="B3" s="246"/>
      <c r="C3" s="246"/>
      <c r="D3" s="246"/>
      <c r="E3" s="246"/>
      <c r="F3" s="62"/>
    </row>
    <row r="4" spans="1:6" ht="12.75" hidden="1">
      <c r="A4" s="63"/>
      <c r="B4" s="63"/>
      <c r="C4" s="63"/>
      <c r="D4" s="63"/>
      <c r="E4" s="63"/>
      <c r="F4" s="63"/>
    </row>
    <row r="5" spans="1:6" ht="12.75" hidden="1">
      <c r="A5" s="63"/>
      <c r="B5" s="63"/>
      <c r="C5" s="63"/>
      <c r="D5" s="63"/>
      <c r="E5" s="63"/>
      <c r="F5" s="63"/>
    </row>
    <row r="7" spans="1:5" ht="25.5" customHeight="1">
      <c r="A7" s="280" t="s">
        <v>0</v>
      </c>
      <c r="B7" s="280"/>
      <c r="C7" s="280"/>
      <c r="D7" s="280"/>
      <c r="E7" s="280"/>
    </row>
    <row r="8" spans="1:5" ht="16.5" customHeight="1">
      <c r="A8" s="281" t="s">
        <v>55</v>
      </c>
      <c r="B8" s="281"/>
      <c r="C8" s="281"/>
      <c r="D8" s="280" t="s">
        <v>1</v>
      </c>
      <c r="E8" s="280"/>
    </row>
    <row r="9" spans="1:5" ht="15.75" customHeight="1">
      <c r="A9" s="281"/>
      <c r="B9" s="281"/>
      <c r="C9" s="281"/>
      <c r="D9" s="124" t="s">
        <v>49</v>
      </c>
      <c r="E9" s="125" t="s">
        <v>130</v>
      </c>
    </row>
    <row r="10" spans="1:5" ht="15.75" customHeight="1">
      <c r="A10" s="281"/>
      <c r="B10" s="281"/>
      <c r="C10" s="281"/>
      <c r="D10" s="124" t="s">
        <v>52</v>
      </c>
      <c r="E10" s="125" t="s">
        <v>54</v>
      </c>
    </row>
    <row r="11" spans="1:5" ht="15.75" customHeight="1">
      <c r="A11" s="281"/>
      <c r="B11" s="281"/>
      <c r="C11" s="281"/>
      <c r="D11" s="124" t="s">
        <v>50</v>
      </c>
      <c r="E11" s="125" t="s">
        <v>51</v>
      </c>
    </row>
    <row r="12" spans="1:5" ht="18" customHeight="1">
      <c r="A12" s="281"/>
      <c r="B12" s="281"/>
      <c r="C12" s="281"/>
      <c r="D12" s="280" t="s">
        <v>2</v>
      </c>
      <c r="E12" s="280"/>
    </row>
    <row r="13" spans="1:5" ht="18" customHeight="1">
      <c r="A13" s="253" t="s">
        <v>3</v>
      </c>
      <c r="B13" s="254"/>
      <c r="C13" s="254"/>
      <c r="D13" s="254"/>
      <c r="E13" s="255"/>
    </row>
    <row r="14" spans="1:5" ht="18" customHeight="1">
      <c r="A14" s="222"/>
      <c r="B14" s="2" t="s">
        <v>4</v>
      </c>
      <c r="C14" s="13"/>
      <c r="D14" s="8">
        <v>0</v>
      </c>
      <c r="E14" s="65"/>
    </row>
    <row r="15" spans="1:5" ht="18" customHeight="1">
      <c r="A15" s="256" t="s">
        <v>5</v>
      </c>
      <c r="B15" s="257"/>
      <c r="C15" s="257"/>
      <c r="D15" s="257"/>
      <c r="E15" s="258"/>
    </row>
    <row r="16" spans="1:5" ht="18" customHeight="1">
      <c r="A16" s="223"/>
      <c r="B16" s="3"/>
      <c r="C16" s="4" t="s">
        <v>6</v>
      </c>
      <c r="D16" s="14">
        <v>0</v>
      </c>
      <c r="E16" s="69"/>
    </row>
    <row r="17" spans="1:5" ht="18" customHeight="1">
      <c r="A17" s="256" t="s">
        <v>7</v>
      </c>
      <c r="B17" s="257"/>
      <c r="C17" s="257"/>
      <c r="D17" s="257"/>
      <c r="E17" s="258"/>
    </row>
    <row r="18" spans="1:5" ht="18" customHeight="1">
      <c r="A18" s="223"/>
      <c r="B18" s="3"/>
      <c r="C18" s="4" t="s">
        <v>8</v>
      </c>
      <c r="D18" s="8">
        <v>0</v>
      </c>
      <c r="E18" s="69"/>
    </row>
    <row r="19" spans="1:5" ht="18" customHeight="1">
      <c r="A19" s="223"/>
      <c r="B19" s="3"/>
      <c r="C19" s="4" t="s">
        <v>9</v>
      </c>
      <c r="D19" s="8">
        <v>0</v>
      </c>
      <c r="E19" s="68"/>
    </row>
    <row r="20" spans="1:5" ht="18" customHeight="1">
      <c r="A20" s="223"/>
      <c r="B20" s="3"/>
      <c r="C20" s="4" t="s">
        <v>10</v>
      </c>
      <c r="D20" s="8">
        <v>0</v>
      </c>
      <c r="E20" s="227"/>
    </row>
    <row r="21" spans="1:5" ht="18" customHeight="1">
      <c r="A21" s="256" t="s">
        <v>11</v>
      </c>
      <c r="B21" s="257"/>
      <c r="C21" s="257"/>
      <c r="D21" s="257"/>
      <c r="E21" s="258"/>
    </row>
    <row r="22" spans="1:5" ht="18" customHeight="1">
      <c r="A22" s="148"/>
      <c r="B22" s="149"/>
      <c r="C22" s="150" t="s">
        <v>12</v>
      </c>
      <c r="D22" s="147">
        <v>0</v>
      </c>
      <c r="E22" s="69"/>
    </row>
    <row r="23" spans="1:5" ht="18" customHeight="1">
      <c r="A23" s="151"/>
      <c r="B23" s="152"/>
      <c r="C23" s="153" t="s">
        <v>13</v>
      </c>
      <c r="D23" s="147">
        <v>0</v>
      </c>
      <c r="E23" s="68"/>
    </row>
    <row r="24" spans="1:5" ht="18" customHeight="1">
      <c r="A24" s="151" t="s">
        <v>14</v>
      </c>
      <c r="B24" s="3"/>
      <c r="C24" s="153"/>
      <c r="D24" s="147">
        <v>0</v>
      </c>
      <c r="E24" s="68"/>
    </row>
    <row r="25" spans="1:11" ht="18" customHeight="1">
      <c r="A25" s="276" t="s">
        <v>66</v>
      </c>
      <c r="B25" s="276"/>
      <c r="C25" s="276"/>
      <c r="D25" s="169">
        <v>0</v>
      </c>
      <c r="E25" s="66"/>
      <c r="K25" s="23"/>
    </row>
    <row r="26" spans="1:5" ht="18" customHeight="1">
      <c r="A26" s="224" t="s">
        <v>15</v>
      </c>
      <c r="B26" s="203"/>
      <c r="C26" s="203"/>
      <c r="D26" s="203"/>
      <c r="E26" s="225"/>
    </row>
    <row r="27" spans="1:5" ht="18" customHeight="1">
      <c r="A27" s="256" t="s">
        <v>16</v>
      </c>
      <c r="B27" s="257"/>
      <c r="C27" s="257"/>
      <c r="D27" s="257"/>
      <c r="E27" s="258"/>
    </row>
    <row r="28" spans="1:12" ht="18" customHeight="1">
      <c r="A28" s="223"/>
      <c r="B28" s="3"/>
      <c r="C28" s="4" t="s">
        <v>17</v>
      </c>
      <c r="D28" s="193" t="s">
        <v>32</v>
      </c>
      <c r="E28" s="69"/>
      <c r="H28" s="49"/>
      <c r="L28" s="39"/>
    </row>
    <row r="29" spans="1:12" ht="18" customHeight="1">
      <c r="A29" s="223"/>
      <c r="B29" s="3"/>
      <c r="C29" s="88" t="s">
        <v>111</v>
      </c>
      <c r="D29" s="193" t="s">
        <v>32</v>
      </c>
      <c r="E29" s="68"/>
      <c r="H29" s="49"/>
      <c r="L29" s="39"/>
    </row>
    <row r="30" spans="1:12" ht="18" customHeight="1">
      <c r="A30" s="223"/>
      <c r="B30" s="3"/>
      <c r="C30" s="96" t="s">
        <v>18</v>
      </c>
      <c r="D30" s="193" t="s">
        <v>32</v>
      </c>
      <c r="E30" s="68"/>
      <c r="H30" s="49"/>
      <c r="L30" s="39"/>
    </row>
    <row r="31" spans="1:12" ht="18" customHeight="1">
      <c r="A31" s="223"/>
      <c r="B31" s="3"/>
      <c r="C31" s="96" t="s">
        <v>19</v>
      </c>
      <c r="D31" s="193" t="s">
        <v>32</v>
      </c>
      <c r="E31" s="68"/>
      <c r="H31" s="49"/>
      <c r="L31" s="39"/>
    </row>
    <row r="32" spans="1:12" s="44" customFormat="1" ht="18" customHeight="1">
      <c r="A32" s="226"/>
      <c r="B32" s="11"/>
      <c r="C32" s="88" t="s">
        <v>20</v>
      </c>
      <c r="D32" s="193" t="s">
        <v>32</v>
      </c>
      <c r="E32" s="89"/>
      <c r="H32" s="90"/>
      <c r="L32" s="91"/>
    </row>
    <row r="33" spans="1:12" ht="18" customHeight="1">
      <c r="A33" s="223"/>
      <c r="B33" s="3"/>
      <c r="C33" s="96" t="s">
        <v>21</v>
      </c>
      <c r="D33" s="193" t="s">
        <v>32</v>
      </c>
      <c r="E33" s="68"/>
      <c r="H33" s="49"/>
      <c r="L33" s="39"/>
    </row>
    <row r="34" spans="1:12" ht="18" customHeight="1">
      <c r="A34" s="223"/>
      <c r="B34" s="3"/>
      <c r="C34" s="96" t="s">
        <v>22</v>
      </c>
      <c r="D34" s="193" t="s">
        <v>32</v>
      </c>
      <c r="E34" s="68"/>
      <c r="H34" s="49"/>
      <c r="L34" s="39"/>
    </row>
    <row r="35" spans="1:12" ht="18" customHeight="1">
      <c r="A35" s="223"/>
      <c r="B35" s="3"/>
      <c r="C35" s="96" t="s">
        <v>23</v>
      </c>
      <c r="D35" s="193" t="s">
        <v>32</v>
      </c>
      <c r="E35" s="68"/>
      <c r="H35" s="49"/>
      <c r="L35" s="39"/>
    </row>
    <row r="36" spans="1:5" ht="18" customHeight="1">
      <c r="A36" s="223"/>
      <c r="B36" s="3"/>
      <c r="C36" s="4" t="s">
        <v>24</v>
      </c>
      <c r="D36" s="193" t="s">
        <v>32</v>
      </c>
      <c r="E36" s="68"/>
    </row>
    <row r="37" spans="1:5" ht="18" customHeight="1">
      <c r="A37" s="276" t="s">
        <v>67</v>
      </c>
      <c r="B37" s="276"/>
      <c r="C37" s="276"/>
      <c r="D37" s="46">
        <f>SUM(D28:D36)</f>
        <v>0</v>
      </c>
      <c r="E37" s="67"/>
    </row>
    <row r="38" spans="1:5" ht="18" customHeight="1">
      <c r="A38" s="277" t="s">
        <v>68</v>
      </c>
      <c r="B38" s="278"/>
      <c r="C38" s="279"/>
      <c r="D38" s="50">
        <f>SUM(D37,D25)</f>
        <v>0</v>
      </c>
      <c r="E38" s="66"/>
    </row>
    <row r="39" spans="1:6" ht="30.75" customHeight="1">
      <c r="A39" s="273" t="s">
        <v>140</v>
      </c>
      <c r="B39" s="274"/>
      <c r="C39" s="274"/>
      <c r="D39" s="274"/>
      <c r="E39" s="275"/>
      <c r="F39" s="48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sheetProtection/>
  <mergeCells count="16">
    <mergeCell ref="A1:E1"/>
    <mergeCell ref="A2:E2"/>
    <mergeCell ref="A3:E3"/>
    <mergeCell ref="A7:E7"/>
    <mergeCell ref="A8:C12"/>
    <mergeCell ref="D8:E8"/>
    <mergeCell ref="D12:E12"/>
    <mergeCell ref="A21:E21"/>
    <mergeCell ref="A27:E27"/>
    <mergeCell ref="A39:E39"/>
    <mergeCell ref="A13:E13"/>
    <mergeCell ref="A25:C25"/>
    <mergeCell ref="A37:C37"/>
    <mergeCell ref="A38:C38"/>
    <mergeCell ref="A15:E15"/>
    <mergeCell ref="A17:E1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E40"/>
  <sheetViews>
    <sheetView showGridLines="0" view="pageBreakPreview" zoomScaleNormal="85" zoomScaleSheetLayoutView="100" workbookViewId="0" topLeftCell="A1">
      <selection activeCell="H13" sqref="H1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90" t="str">
        <f>'D - sem insalubridade'!A1</f>
        <v>ANEXO XIV-A - PLANILHA DE FORMAÇÃO DE CUSTO</v>
      </c>
      <c r="B1" s="290"/>
      <c r="C1" s="290"/>
      <c r="D1" s="290"/>
    </row>
    <row r="2" spans="1:5" ht="12.75">
      <c r="A2" s="246" t="str">
        <f>'D - sem insalubridade'!A2:B2</f>
        <v>LOTE 01 A - ESCOLAS SEM INSALUBRIDADE</v>
      </c>
      <c r="B2" s="246"/>
      <c r="C2" s="246"/>
      <c r="D2" s="246"/>
      <c r="E2" s="62"/>
    </row>
    <row r="3" spans="1:5" ht="12.75">
      <c r="A3" s="246" t="s">
        <v>151</v>
      </c>
      <c r="B3" s="246"/>
      <c r="C3" s="246"/>
      <c r="D3" s="246"/>
      <c r="E3" s="62"/>
    </row>
    <row r="4" spans="1:5" ht="12.75">
      <c r="A4" s="63"/>
      <c r="B4" s="63"/>
      <c r="C4" s="63"/>
      <c r="D4" s="63"/>
      <c r="E4" s="63"/>
    </row>
    <row r="6" spans="1:4" ht="15.75">
      <c r="A6" s="282" t="s">
        <v>132</v>
      </c>
      <c r="B6" s="282"/>
      <c r="C6" s="282"/>
      <c r="D6" s="282"/>
    </row>
    <row r="7" spans="1:5" ht="21" customHeight="1">
      <c r="A7" s="282" t="s">
        <v>87</v>
      </c>
      <c r="B7" s="282"/>
      <c r="C7" s="282"/>
      <c r="D7" s="282"/>
      <c r="E7" s="51"/>
    </row>
    <row r="8" spans="1:5" ht="29.25" customHeight="1">
      <c r="A8" s="284" t="s">
        <v>29</v>
      </c>
      <c r="B8" s="284"/>
      <c r="C8" s="284"/>
      <c r="D8" s="92" t="s">
        <v>70</v>
      </c>
      <c r="E8" s="52"/>
    </row>
    <row r="9" spans="1:5" ht="32.25" customHeight="1">
      <c r="A9" s="284" t="s">
        <v>93</v>
      </c>
      <c r="B9" s="284"/>
      <c r="C9" s="284"/>
      <c r="D9" s="177"/>
      <c r="E9" s="52"/>
    </row>
    <row r="10" spans="1:5" ht="18" customHeight="1">
      <c r="A10" s="283" t="s">
        <v>157</v>
      </c>
      <c r="B10" s="283"/>
      <c r="C10" s="120" t="s">
        <v>31</v>
      </c>
      <c r="D10" s="120" t="s">
        <v>32</v>
      </c>
      <c r="E10" s="53"/>
    </row>
    <row r="11" spans="1:5" ht="18" customHeight="1">
      <c r="A11" s="5">
        <v>1</v>
      </c>
      <c r="B11" s="16" t="s">
        <v>33</v>
      </c>
      <c r="C11" s="17"/>
      <c r="D11" s="18"/>
      <c r="E11" s="54"/>
    </row>
    <row r="12" spans="1:5" ht="18" customHeight="1">
      <c r="A12" s="5">
        <v>2</v>
      </c>
      <c r="B12" s="16" t="s">
        <v>34</v>
      </c>
      <c r="C12" s="17"/>
      <c r="D12" s="18"/>
      <c r="E12" s="54"/>
    </row>
    <row r="13" spans="1:5" ht="18" customHeight="1">
      <c r="A13" s="5">
        <v>3</v>
      </c>
      <c r="B13" s="16" t="s">
        <v>35</v>
      </c>
      <c r="C13" s="17"/>
      <c r="D13" s="18"/>
      <c r="E13" s="54"/>
    </row>
    <row r="14" spans="1:5" ht="18" customHeight="1">
      <c r="A14" s="5">
        <v>4</v>
      </c>
      <c r="B14" s="16" t="s">
        <v>36</v>
      </c>
      <c r="C14" s="17"/>
      <c r="D14" s="18"/>
      <c r="E14" s="54"/>
    </row>
    <row r="15" spans="1:5" ht="18" customHeight="1">
      <c r="A15" s="5">
        <v>5</v>
      </c>
      <c r="B15" s="16" t="s">
        <v>37</v>
      </c>
      <c r="C15" s="17"/>
      <c r="D15" s="18"/>
      <c r="E15" s="54"/>
    </row>
    <row r="16" spans="1:5" ht="18" customHeight="1">
      <c r="A16" s="5">
        <v>6</v>
      </c>
      <c r="B16" s="16" t="s">
        <v>38</v>
      </c>
      <c r="C16" s="17"/>
      <c r="D16" s="18"/>
      <c r="E16" s="54"/>
    </row>
    <row r="17" spans="1:5" ht="18" customHeight="1">
      <c r="A17" s="5">
        <v>7</v>
      </c>
      <c r="B17" s="16" t="s">
        <v>39</v>
      </c>
      <c r="C17" s="17"/>
      <c r="D17" s="18"/>
      <c r="E17" s="54"/>
    </row>
    <row r="18" spans="1:5" ht="18" customHeight="1">
      <c r="A18" s="5">
        <v>8</v>
      </c>
      <c r="B18" s="16" t="s">
        <v>40</v>
      </c>
      <c r="C18" s="17"/>
      <c r="D18" s="18"/>
      <c r="E18" s="54"/>
    </row>
    <row r="19" spans="1:5" ht="18" customHeight="1">
      <c r="A19" s="283" t="s">
        <v>56</v>
      </c>
      <c r="B19" s="283"/>
      <c r="C19" s="121">
        <f>SUM(C11:C18)</f>
        <v>0</v>
      </c>
      <c r="D19" s="122">
        <f>SUM(D11:D18)</f>
        <v>0</v>
      </c>
      <c r="E19" s="55"/>
    </row>
    <row r="20" spans="1:5" ht="18" customHeight="1">
      <c r="A20" s="285" t="s">
        <v>158</v>
      </c>
      <c r="B20" s="286"/>
      <c r="C20" s="286"/>
      <c r="D20" s="287"/>
      <c r="E20" s="53"/>
    </row>
    <row r="21" spans="1:5" ht="18" customHeight="1">
      <c r="A21" s="9">
        <v>9</v>
      </c>
      <c r="B21" s="35" t="s">
        <v>41</v>
      </c>
      <c r="C21" s="36"/>
      <c r="D21" s="18"/>
      <c r="E21" s="54"/>
    </row>
    <row r="22" spans="1:5" ht="18" customHeight="1">
      <c r="A22" s="5">
        <v>10</v>
      </c>
      <c r="B22" s="16" t="s">
        <v>155</v>
      </c>
      <c r="C22" s="37"/>
      <c r="D22" s="18"/>
      <c r="E22" s="54"/>
    </row>
    <row r="23" spans="1:5" ht="18" customHeight="1">
      <c r="A23" s="9">
        <v>11</v>
      </c>
      <c r="B23" s="16" t="s">
        <v>42</v>
      </c>
      <c r="C23" s="19"/>
      <c r="D23" s="18"/>
      <c r="E23" s="54"/>
    </row>
    <row r="24" spans="1:5" ht="18" customHeight="1">
      <c r="A24" s="5">
        <v>12</v>
      </c>
      <c r="B24" s="16" t="s">
        <v>43</v>
      </c>
      <c r="C24" s="19"/>
      <c r="D24" s="18"/>
      <c r="E24" s="54"/>
    </row>
    <row r="25" spans="1:5" ht="18" customHeight="1">
      <c r="A25" s="9">
        <v>13</v>
      </c>
      <c r="B25" s="16" t="s">
        <v>156</v>
      </c>
      <c r="C25" s="19"/>
      <c r="D25" s="18"/>
      <c r="E25" s="54"/>
    </row>
    <row r="26" spans="1:5" ht="18" customHeight="1">
      <c r="A26" s="5">
        <v>14</v>
      </c>
      <c r="B26" s="16" t="s">
        <v>44</v>
      </c>
      <c r="C26" s="19"/>
      <c r="D26" s="18"/>
      <c r="E26" s="54"/>
    </row>
    <row r="27" spans="1:5" ht="18" customHeight="1">
      <c r="A27" s="9">
        <v>15</v>
      </c>
      <c r="B27" s="35" t="s">
        <v>45</v>
      </c>
      <c r="C27" s="36"/>
      <c r="D27" s="18"/>
      <c r="E27" s="54"/>
    </row>
    <row r="28" spans="1:5" ht="18" customHeight="1">
      <c r="A28" s="283" t="s">
        <v>57</v>
      </c>
      <c r="B28" s="283"/>
      <c r="C28" s="121">
        <f>SUM(C21:C27)</f>
        <v>0</v>
      </c>
      <c r="D28" s="122">
        <f>SUM(D21:D27)</f>
        <v>0</v>
      </c>
      <c r="E28" s="55"/>
    </row>
    <row r="29" spans="1:5" ht="18" customHeight="1">
      <c r="A29" s="285" t="s">
        <v>159</v>
      </c>
      <c r="B29" s="286"/>
      <c r="C29" s="286"/>
      <c r="D29" s="286"/>
      <c r="E29" s="53"/>
    </row>
    <row r="30" spans="1:5" ht="18" customHeight="1">
      <c r="A30" s="9">
        <v>16</v>
      </c>
      <c r="B30" s="16" t="s">
        <v>160</v>
      </c>
      <c r="C30" s="36"/>
      <c r="D30" s="18"/>
      <c r="E30" s="54"/>
    </row>
    <row r="31" spans="1:5" ht="18" customHeight="1">
      <c r="A31" s="9">
        <v>17</v>
      </c>
      <c r="B31" s="16" t="s">
        <v>161</v>
      </c>
      <c r="C31" s="19"/>
      <c r="D31" s="18"/>
      <c r="E31" s="54"/>
    </row>
    <row r="32" spans="1:5" ht="18" customHeight="1">
      <c r="A32" s="9">
        <v>18</v>
      </c>
      <c r="B32" s="16" t="s">
        <v>162</v>
      </c>
      <c r="C32" s="19"/>
      <c r="D32" s="18"/>
      <c r="E32" s="54"/>
    </row>
    <row r="33" spans="1:5" ht="18" customHeight="1">
      <c r="A33" s="9">
        <v>19</v>
      </c>
      <c r="B33" s="16" t="s">
        <v>163</v>
      </c>
      <c r="C33" s="19"/>
      <c r="D33" s="18"/>
      <c r="E33" s="54"/>
    </row>
    <row r="34" spans="1:5" ht="18" customHeight="1">
      <c r="A34" s="9">
        <v>20</v>
      </c>
      <c r="B34" s="16" t="s">
        <v>164</v>
      </c>
      <c r="C34" s="19"/>
      <c r="D34" s="18"/>
      <c r="E34" s="54"/>
    </row>
    <row r="35" spans="1:5" ht="18" customHeight="1">
      <c r="A35" s="9">
        <v>21</v>
      </c>
      <c r="B35" s="16" t="s">
        <v>165</v>
      </c>
      <c r="C35" s="19"/>
      <c r="D35" s="18"/>
      <c r="E35" s="54"/>
    </row>
    <row r="36" spans="1:5" ht="18" customHeight="1">
      <c r="A36" s="283" t="s">
        <v>58</v>
      </c>
      <c r="B36" s="283"/>
      <c r="C36" s="121">
        <f>SUM(C30:C35)</f>
        <v>0</v>
      </c>
      <c r="D36" s="122">
        <f>SUM(D30:D35)</f>
        <v>0</v>
      </c>
      <c r="E36" s="55"/>
    </row>
    <row r="37" spans="1:5" ht="18" customHeight="1">
      <c r="A37" s="285" t="s">
        <v>46</v>
      </c>
      <c r="B37" s="286"/>
      <c r="C37" s="286"/>
      <c r="D37" s="287"/>
      <c r="E37" s="53"/>
    </row>
    <row r="38" spans="1:5" ht="28.5" customHeight="1">
      <c r="A38" s="5">
        <v>22</v>
      </c>
      <c r="B38" s="20" t="s">
        <v>47</v>
      </c>
      <c r="C38" s="19"/>
      <c r="D38" s="18"/>
      <c r="E38" s="54"/>
    </row>
    <row r="39" spans="1:5" ht="18" customHeight="1">
      <c r="A39" s="283" t="s">
        <v>59</v>
      </c>
      <c r="B39" s="283"/>
      <c r="C39" s="121">
        <f>SUM(C33:C38)</f>
        <v>0</v>
      </c>
      <c r="D39" s="122">
        <f>D38</f>
        <v>0</v>
      </c>
      <c r="E39" s="55"/>
    </row>
    <row r="40" spans="1:5" ht="18" customHeight="1">
      <c r="A40" s="288" t="s">
        <v>48</v>
      </c>
      <c r="B40" s="289"/>
      <c r="C40" s="121"/>
      <c r="D40" s="123">
        <f>SUM(D39,D36,D28,D19)</f>
        <v>0</v>
      </c>
      <c r="E40" s="56"/>
    </row>
  </sheetData>
  <sheetProtection/>
  <mergeCells count="16">
    <mergeCell ref="A40:B40"/>
    <mergeCell ref="A2:D2"/>
    <mergeCell ref="A3:D3"/>
    <mergeCell ref="A36:B36"/>
    <mergeCell ref="A1:D1"/>
    <mergeCell ref="A6:D6"/>
    <mergeCell ref="A39:B39"/>
    <mergeCell ref="A19:B19"/>
    <mergeCell ref="A28:B28"/>
    <mergeCell ref="A37:D37"/>
    <mergeCell ref="A7:D7"/>
    <mergeCell ref="A10:B10"/>
    <mergeCell ref="A9:C9"/>
    <mergeCell ref="A8:C8"/>
    <mergeCell ref="A20:D20"/>
    <mergeCell ref="A29:D2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4">
    <tabColor rgb="FF00B050"/>
  </sheetPr>
  <dimension ref="A1:G40"/>
  <sheetViews>
    <sheetView showGridLines="0" view="pageBreakPreview" zoomScaleNormal="85" zoomScaleSheetLayoutView="100" workbookViewId="0" topLeftCell="A1">
      <selection activeCell="H13" sqref="H1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2.2812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90" t="str">
        <f>'D - sem insalubridade'!A1</f>
        <v>ANEXO XIV-A - PLANILHA DE FORMAÇÃO DE CUSTO</v>
      </c>
      <c r="B1" s="290"/>
      <c r="C1" s="290"/>
      <c r="D1" s="290"/>
      <c r="F1" s="62"/>
    </row>
    <row r="2" spans="1:6" ht="12.75">
      <c r="A2" s="246" t="str">
        <f>'D - sem insalubridade'!A2:B2</f>
        <v>LOTE 01 A - ESCOLAS SEM INSALUBRIDADE</v>
      </c>
      <c r="B2" s="246"/>
      <c r="C2" s="246"/>
      <c r="D2" s="246"/>
      <c r="E2" s="62"/>
      <c r="F2" s="62"/>
    </row>
    <row r="3" spans="1:6" ht="12.75">
      <c r="A3" s="246" t="s">
        <v>150</v>
      </c>
      <c r="B3" s="246"/>
      <c r="C3" s="246"/>
      <c r="D3" s="246"/>
      <c r="E3" s="62"/>
      <c r="F3" s="62"/>
    </row>
    <row r="4" spans="1:6" ht="12.75">
      <c r="A4" s="63"/>
      <c r="B4" s="63"/>
      <c r="C4" s="63"/>
      <c r="D4" s="63"/>
      <c r="E4" s="63"/>
      <c r="F4" s="62"/>
    </row>
    <row r="6" spans="1:4" ht="15.75">
      <c r="A6" s="282" t="s">
        <v>131</v>
      </c>
      <c r="B6" s="282"/>
      <c r="C6" s="282"/>
      <c r="D6" s="282"/>
    </row>
    <row r="7" spans="1:5" ht="21" customHeight="1">
      <c r="A7" s="282" t="s">
        <v>87</v>
      </c>
      <c r="B7" s="282"/>
      <c r="C7" s="282"/>
      <c r="D7" s="282"/>
      <c r="E7" s="51"/>
    </row>
    <row r="8" spans="1:5" ht="36" customHeight="1">
      <c r="A8" s="284" t="s">
        <v>29</v>
      </c>
      <c r="B8" s="284"/>
      <c r="C8" s="284"/>
      <c r="D8" s="92" t="s">
        <v>70</v>
      </c>
      <c r="E8" s="52"/>
    </row>
    <row r="9" spans="1:7" ht="32.25" customHeight="1">
      <c r="A9" s="284" t="s">
        <v>93</v>
      </c>
      <c r="B9" s="284"/>
      <c r="C9" s="284"/>
      <c r="D9" s="177"/>
      <c r="E9" s="52"/>
      <c r="G9" s="64"/>
    </row>
    <row r="10" spans="1:5" ht="18" customHeight="1">
      <c r="A10" s="291" t="s">
        <v>30</v>
      </c>
      <c r="B10" s="291"/>
      <c r="C10" s="141" t="s">
        <v>31</v>
      </c>
      <c r="D10" s="141" t="s">
        <v>32</v>
      </c>
      <c r="E10" s="53"/>
    </row>
    <row r="11" spans="1:5" ht="18" customHeight="1">
      <c r="A11" s="5">
        <v>1</v>
      </c>
      <c r="B11" s="16" t="s">
        <v>33</v>
      </c>
      <c r="C11" s="17"/>
      <c r="D11" s="18"/>
      <c r="E11" s="54"/>
    </row>
    <row r="12" spans="1:5" ht="18" customHeight="1">
      <c r="A12" s="5">
        <v>2</v>
      </c>
      <c r="B12" s="16" t="s">
        <v>34</v>
      </c>
      <c r="C12" s="17"/>
      <c r="D12" s="18"/>
      <c r="E12" s="54"/>
    </row>
    <row r="13" spans="1:5" ht="18" customHeight="1">
      <c r="A13" s="5">
        <v>3</v>
      </c>
      <c r="B13" s="16" t="s">
        <v>35</v>
      </c>
      <c r="C13" s="17"/>
      <c r="D13" s="18"/>
      <c r="E13" s="54"/>
    </row>
    <row r="14" spans="1:5" ht="18" customHeight="1">
      <c r="A14" s="5">
        <v>4</v>
      </c>
      <c r="B14" s="16" t="s">
        <v>36</v>
      </c>
      <c r="C14" s="17"/>
      <c r="D14" s="18"/>
      <c r="E14" s="54"/>
    </row>
    <row r="15" spans="1:5" ht="18" customHeight="1">
      <c r="A15" s="5">
        <v>5</v>
      </c>
      <c r="B15" s="16" t="s">
        <v>37</v>
      </c>
      <c r="C15" s="17"/>
      <c r="D15" s="18"/>
      <c r="E15" s="54"/>
    </row>
    <row r="16" spans="1:5" ht="18" customHeight="1">
      <c r="A16" s="5">
        <v>6</v>
      </c>
      <c r="B16" s="16" t="s">
        <v>38</v>
      </c>
      <c r="C16" s="17"/>
      <c r="D16" s="18"/>
      <c r="E16" s="54"/>
    </row>
    <row r="17" spans="1:5" ht="18" customHeight="1">
      <c r="A17" s="5">
        <v>7</v>
      </c>
      <c r="B17" s="16" t="s">
        <v>39</v>
      </c>
      <c r="C17" s="17"/>
      <c r="D17" s="18"/>
      <c r="E17" s="54"/>
    </row>
    <row r="18" spans="1:5" ht="18" customHeight="1">
      <c r="A18" s="5">
        <v>8</v>
      </c>
      <c r="B18" s="16" t="s">
        <v>40</v>
      </c>
      <c r="C18" s="17"/>
      <c r="D18" s="18"/>
      <c r="E18" s="54"/>
    </row>
    <row r="19" spans="1:5" ht="18" customHeight="1">
      <c r="A19" s="283" t="s">
        <v>56</v>
      </c>
      <c r="B19" s="283"/>
      <c r="C19" s="121">
        <f>SUM(C11:C18)</f>
        <v>0</v>
      </c>
      <c r="D19" s="122">
        <f>SUM(D11:D18)</f>
        <v>0</v>
      </c>
      <c r="E19" s="55"/>
    </row>
    <row r="20" spans="1:5" ht="18" customHeight="1">
      <c r="A20" s="285" t="s">
        <v>158</v>
      </c>
      <c r="B20" s="286"/>
      <c r="C20" s="286"/>
      <c r="D20" s="287"/>
      <c r="E20" s="53"/>
    </row>
    <row r="21" spans="1:5" ht="18" customHeight="1">
      <c r="A21" s="9">
        <v>9</v>
      </c>
      <c r="B21" s="35" t="s">
        <v>41</v>
      </c>
      <c r="C21" s="36"/>
      <c r="D21" s="18"/>
      <c r="E21" s="54"/>
    </row>
    <row r="22" spans="1:5" ht="18" customHeight="1">
      <c r="A22" s="5">
        <v>10</v>
      </c>
      <c r="B22" s="16" t="s">
        <v>155</v>
      </c>
      <c r="C22" s="37"/>
      <c r="D22" s="18"/>
      <c r="E22" s="54"/>
    </row>
    <row r="23" spans="1:5" ht="18" customHeight="1">
      <c r="A23" s="9">
        <v>11</v>
      </c>
      <c r="B23" s="16" t="s">
        <v>42</v>
      </c>
      <c r="C23" s="19"/>
      <c r="D23" s="18"/>
      <c r="E23" s="54"/>
    </row>
    <row r="24" spans="1:5" ht="18" customHeight="1">
      <c r="A24" s="5">
        <v>12</v>
      </c>
      <c r="B24" s="16" t="s">
        <v>43</v>
      </c>
      <c r="C24" s="19"/>
      <c r="D24" s="18"/>
      <c r="E24" s="54"/>
    </row>
    <row r="25" spans="1:5" ht="18" customHeight="1">
      <c r="A25" s="9">
        <v>13</v>
      </c>
      <c r="B25" s="16" t="s">
        <v>156</v>
      </c>
      <c r="C25" s="19"/>
      <c r="D25" s="18"/>
      <c r="E25" s="54"/>
    </row>
    <row r="26" spans="1:5" ht="18" customHeight="1">
      <c r="A26" s="5">
        <v>14</v>
      </c>
      <c r="B26" s="16" t="s">
        <v>44</v>
      </c>
      <c r="C26" s="19"/>
      <c r="D26" s="18"/>
      <c r="E26" s="54"/>
    </row>
    <row r="27" spans="1:5" ht="18" customHeight="1">
      <c r="A27" s="9">
        <v>15</v>
      </c>
      <c r="B27" s="35" t="s">
        <v>45</v>
      </c>
      <c r="C27" s="36"/>
      <c r="D27" s="18"/>
      <c r="E27" s="54"/>
    </row>
    <row r="28" spans="1:5" ht="18" customHeight="1">
      <c r="A28" s="283" t="s">
        <v>57</v>
      </c>
      <c r="B28" s="283"/>
      <c r="C28" s="121">
        <f>SUM(C21:C27)</f>
        <v>0</v>
      </c>
      <c r="D28" s="122">
        <f>SUM(D21:D27)</f>
        <v>0</v>
      </c>
      <c r="E28" s="55"/>
    </row>
    <row r="29" spans="1:5" ht="18" customHeight="1">
      <c r="A29" s="285" t="s">
        <v>159</v>
      </c>
      <c r="B29" s="286"/>
      <c r="C29" s="286"/>
      <c r="D29" s="286"/>
      <c r="E29" s="53"/>
    </row>
    <row r="30" spans="1:5" ht="18" customHeight="1">
      <c r="A30" s="9">
        <v>16</v>
      </c>
      <c r="B30" s="16" t="s">
        <v>160</v>
      </c>
      <c r="C30" s="36"/>
      <c r="D30" s="18"/>
      <c r="E30" s="53"/>
    </row>
    <row r="31" spans="1:5" ht="18" customHeight="1">
      <c r="A31" s="9">
        <v>17</v>
      </c>
      <c r="B31" s="16" t="s">
        <v>161</v>
      </c>
      <c r="C31" s="19"/>
      <c r="D31" s="18"/>
      <c r="E31" s="53"/>
    </row>
    <row r="32" spans="1:5" ht="18" customHeight="1">
      <c r="A32" s="9">
        <v>18</v>
      </c>
      <c r="B32" s="16" t="s">
        <v>162</v>
      </c>
      <c r="C32" s="19"/>
      <c r="D32" s="18"/>
      <c r="E32" s="53"/>
    </row>
    <row r="33" spans="1:5" ht="18" customHeight="1">
      <c r="A33" s="9">
        <v>19</v>
      </c>
      <c r="B33" s="16" t="s">
        <v>163</v>
      </c>
      <c r="C33" s="19"/>
      <c r="D33" s="18"/>
      <c r="E33" s="54"/>
    </row>
    <row r="34" spans="1:5" ht="18" customHeight="1">
      <c r="A34" s="9">
        <v>20</v>
      </c>
      <c r="B34" s="16" t="s">
        <v>164</v>
      </c>
      <c r="C34" s="19"/>
      <c r="D34" s="18"/>
      <c r="E34" s="54"/>
    </row>
    <row r="35" spans="1:5" ht="18" customHeight="1">
      <c r="A35" s="9">
        <v>21</v>
      </c>
      <c r="B35" s="16" t="s">
        <v>165</v>
      </c>
      <c r="C35" s="19"/>
      <c r="D35" s="18"/>
      <c r="E35" s="54"/>
    </row>
    <row r="36" spans="1:5" ht="18" customHeight="1">
      <c r="A36" s="283" t="s">
        <v>58</v>
      </c>
      <c r="B36" s="283"/>
      <c r="C36" s="121">
        <f>SUM(C30:C35)</f>
        <v>0</v>
      </c>
      <c r="D36" s="122">
        <f>SUM(D30:D35)</f>
        <v>0</v>
      </c>
      <c r="E36" s="55"/>
    </row>
    <row r="37" spans="1:5" ht="18" customHeight="1">
      <c r="A37" s="285" t="s">
        <v>46</v>
      </c>
      <c r="B37" s="286"/>
      <c r="C37" s="286"/>
      <c r="D37" s="287"/>
      <c r="E37" s="53"/>
    </row>
    <row r="38" spans="1:5" ht="28.5" customHeight="1">
      <c r="A38" s="5">
        <v>22</v>
      </c>
      <c r="B38" s="20" t="s">
        <v>47</v>
      </c>
      <c r="C38" s="19"/>
      <c r="D38" s="18"/>
      <c r="E38" s="54"/>
    </row>
    <row r="39" spans="1:5" ht="18" customHeight="1">
      <c r="A39" s="283" t="s">
        <v>59</v>
      </c>
      <c r="B39" s="283"/>
      <c r="C39" s="121">
        <f>SUM(C33:C38)</f>
        <v>0</v>
      </c>
      <c r="D39" s="122">
        <f>D38</f>
        <v>0</v>
      </c>
      <c r="E39" s="55"/>
    </row>
    <row r="40" spans="1:5" ht="18" customHeight="1">
      <c r="A40" s="288" t="s">
        <v>48</v>
      </c>
      <c r="B40" s="289"/>
      <c r="C40" s="121"/>
      <c r="D40" s="123">
        <f>SUM(D39,D36,D28,D19)</f>
        <v>0</v>
      </c>
      <c r="E40" s="56"/>
    </row>
  </sheetData>
  <sheetProtection/>
  <mergeCells count="16">
    <mergeCell ref="A1:D1"/>
    <mergeCell ref="A6:D6"/>
    <mergeCell ref="A2:D2"/>
    <mergeCell ref="A40:B40"/>
    <mergeCell ref="A28:B28"/>
    <mergeCell ref="A36:B36"/>
    <mergeCell ref="A39:B39"/>
    <mergeCell ref="A8:C8"/>
    <mergeCell ref="A9:C9"/>
    <mergeCell ref="A20:D20"/>
    <mergeCell ref="A29:D29"/>
    <mergeCell ref="A37:D37"/>
    <mergeCell ref="A3:D3"/>
    <mergeCell ref="A7:D7"/>
    <mergeCell ref="A10:B10"/>
    <mergeCell ref="A19:B19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J37"/>
  <sheetViews>
    <sheetView showGridLines="0" view="pageBreakPreview" zoomScale="110" zoomScaleNormal="85" zoomScaleSheetLayoutView="110" workbookViewId="0" topLeftCell="A1">
      <selection activeCell="H13" sqref="H13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customWidth="1"/>
    <col min="5" max="5" width="21.8515625" style="15" customWidth="1"/>
    <col min="6" max="6" width="14.7109375" style="15" customWidth="1"/>
    <col min="7" max="7" width="16.00390625" style="15" customWidth="1"/>
    <col min="8" max="8" width="17.421875" style="15" customWidth="1"/>
    <col min="9" max="9" width="15.421875" style="15" customWidth="1"/>
    <col min="10" max="16384" width="10.421875" style="15" customWidth="1"/>
  </cols>
  <sheetData>
    <row r="1" spans="1:9" ht="12.75">
      <c r="A1" s="290" t="str">
        <f>'D - sem insalubridade'!A1</f>
        <v>ANEXO XIV-A - PLANILHA DE FORMAÇÃO DE CUSTO</v>
      </c>
      <c r="B1" s="290"/>
      <c r="C1" s="290"/>
      <c r="D1" s="290"/>
      <c r="E1" s="290"/>
      <c r="F1" s="290"/>
      <c r="G1" s="290"/>
      <c r="H1" s="290"/>
      <c r="I1" s="290"/>
    </row>
    <row r="2" spans="1:10" ht="12.75">
      <c r="A2" s="246" t="str">
        <f>'D - sem insalubridade'!A2:B2</f>
        <v>LOTE 01 A - ESCOLAS SEM INSALUBRIDADE</v>
      </c>
      <c r="B2" s="246"/>
      <c r="C2" s="246"/>
      <c r="D2" s="246"/>
      <c r="E2" s="246"/>
      <c r="F2" s="246"/>
      <c r="G2" s="246"/>
      <c r="H2" s="246"/>
      <c r="I2" s="246"/>
      <c r="J2" s="62"/>
    </row>
    <row r="3" spans="1:10" ht="12.75">
      <c r="A3" s="246" t="s">
        <v>103</v>
      </c>
      <c r="B3" s="246"/>
      <c r="C3" s="246"/>
      <c r="D3" s="246"/>
      <c r="E3" s="246"/>
      <c r="F3" s="246"/>
      <c r="G3" s="246"/>
      <c r="H3" s="246"/>
      <c r="I3" s="246"/>
      <c r="J3" s="62"/>
    </row>
    <row r="5" spans="1:9" ht="12.75">
      <c r="A5" s="297" t="s">
        <v>121</v>
      </c>
      <c r="B5" s="297"/>
      <c r="C5" s="297"/>
      <c r="D5" s="297"/>
      <c r="E5" s="297"/>
      <c r="F5" s="297"/>
      <c r="G5" s="297"/>
      <c r="H5" s="297"/>
      <c r="I5" s="297"/>
    </row>
    <row r="6" spans="1:9" ht="12.75">
      <c r="A6" s="246"/>
      <c r="B6" s="246"/>
      <c r="C6" s="246"/>
      <c r="D6" s="246"/>
      <c r="E6" s="246"/>
      <c r="F6" s="246"/>
      <c r="G6" s="246"/>
      <c r="H6" s="246"/>
      <c r="I6" s="246"/>
    </row>
    <row r="7" ht="12.75">
      <c r="A7" s="103" t="s">
        <v>120</v>
      </c>
    </row>
    <row r="8" spans="1:9" ht="12.75">
      <c r="A8" s="294"/>
      <c r="B8" s="294"/>
      <c r="C8" s="294"/>
      <c r="D8" s="294"/>
      <c r="E8" s="294"/>
      <c r="F8" s="294"/>
      <c r="G8" s="294"/>
      <c r="H8" s="294"/>
      <c r="I8" s="294"/>
    </row>
    <row r="9" spans="1:9" ht="12.75">
      <c r="A9" s="292" t="s">
        <v>219</v>
      </c>
      <c r="B9" s="292"/>
      <c r="C9" s="292"/>
      <c r="D9" s="292"/>
      <c r="E9" s="195">
        <v>202</v>
      </c>
      <c r="F9" s="178"/>
      <c r="G9" s="178"/>
      <c r="H9" s="178"/>
      <c r="I9" s="178"/>
    </row>
    <row r="11" spans="1:9" ht="12.75">
      <c r="A11" s="291" t="s">
        <v>220</v>
      </c>
      <c r="B11" s="291"/>
      <c r="C11" s="291"/>
      <c r="D11" s="291"/>
      <c r="E11" s="291"/>
      <c r="F11" s="291"/>
      <c r="G11" s="291"/>
      <c r="H11" s="291"/>
      <c r="I11" s="291"/>
    </row>
    <row r="12" spans="1:9" ht="12.75">
      <c r="A12" s="295" t="s">
        <v>112</v>
      </c>
      <c r="B12" s="296"/>
      <c r="C12" s="295" t="s">
        <v>113</v>
      </c>
      <c r="D12" s="296"/>
      <c r="E12" s="293" t="s">
        <v>153</v>
      </c>
      <c r="F12" s="293" t="s">
        <v>222</v>
      </c>
      <c r="G12" s="293" t="s">
        <v>122</v>
      </c>
      <c r="H12" s="293" t="s">
        <v>212</v>
      </c>
      <c r="I12" s="293" t="s">
        <v>74</v>
      </c>
    </row>
    <row r="13" spans="1:9" ht="43.5" customHeight="1">
      <c r="A13" s="119" t="s">
        <v>213</v>
      </c>
      <c r="B13" s="119" t="s">
        <v>211</v>
      </c>
      <c r="C13" s="241" t="s">
        <v>213</v>
      </c>
      <c r="D13" s="241" t="s">
        <v>211</v>
      </c>
      <c r="E13" s="293"/>
      <c r="F13" s="293"/>
      <c r="G13" s="293"/>
      <c r="H13" s="293"/>
      <c r="I13" s="293"/>
    </row>
    <row r="14" spans="1:9" ht="12.75">
      <c r="A14" s="5" t="s">
        <v>117</v>
      </c>
      <c r="B14" s="5" t="s">
        <v>114</v>
      </c>
      <c r="C14" s="5" t="s">
        <v>118</v>
      </c>
      <c r="D14" s="5" t="s">
        <v>115</v>
      </c>
      <c r="E14" s="101" t="s">
        <v>229</v>
      </c>
      <c r="F14" s="5" t="s">
        <v>119</v>
      </c>
      <c r="G14" s="21" t="s">
        <v>116</v>
      </c>
      <c r="H14" s="5" t="s">
        <v>84</v>
      </c>
      <c r="I14" s="21" t="s">
        <v>86</v>
      </c>
    </row>
    <row r="15" spans="1:9" ht="12.75">
      <c r="A15" s="71">
        <v>104</v>
      </c>
      <c r="B15" s="100">
        <f>'D-A 25h'!$D$38</f>
        <v>0</v>
      </c>
      <c r="C15" s="71">
        <v>125</v>
      </c>
      <c r="D15" s="100">
        <f>'D-A 44h'!$D$36</f>
        <v>0</v>
      </c>
      <c r="E15" s="7">
        <f>(A15*B15+C15*D15)*$E$9</f>
        <v>0</v>
      </c>
      <c r="F15" s="9">
        <v>202</v>
      </c>
      <c r="G15" s="7">
        <f>E15/F15</f>
        <v>0</v>
      </c>
      <c r="H15" s="71">
        <v>23925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91" t="s">
        <v>221</v>
      </c>
      <c r="B18" s="291"/>
      <c r="C18" s="291"/>
      <c r="D18" s="291"/>
      <c r="E18" s="291"/>
      <c r="F18" s="291"/>
      <c r="G18" s="291"/>
      <c r="H18" s="291"/>
      <c r="I18" s="291"/>
    </row>
    <row r="19" spans="1:9" ht="12.75" customHeight="1">
      <c r="A19" s="295" t="s">
        <v>112</v>
      </c>
      <c r="B19" s="296"/>
      <c r="C19" s="295" t="s">
        <v>113</v>
      </c>
      <c r="D19" s="296"/>
      <c r="E19" s="293" t="s">
        <v>154</v>
      </c>
      <c r="F19" s="293" t="s">
        <v>222</v>
      </c>
      <c r="G19" s="293" t="s">
        <v>122</v>
      </c>
      <c r="H19" s="293" t="s">
        <v>212</v>
      </c>
      <c r="I19" s="293" t="s">
        <v>74</v>
      </c>
    </row>
    <row r="20" spans="1:9" ht="42.75" customHeight="1">
      <c r="A20" s="241" t="s">
        <v>213</v>
      </c>
      <c r="B20" s="241" t="s">
        <v>211</v>
      </c>
      <c r="C20" s="241" t="s">
        <v>213</v>
      </c>
      <c r="D20" s="241" t="s">
        <v>211</v>
      </c>
      <c r="E20" s="293"/>
      <c r="F20" s="293"/>
      <c r="G20" s="293"/>
      <c r="H20" s="293"/>
      <c r="I20" s="293"/>
    </row>
    <row r="21" spans="1:9" ht="12.75">
      <c r="A21" s="5" t="s">
        <v>117</v>
      </c>
      <c r="B21" s="5" t="s">
        <v>114</v>
      </c>
      <c r="C21" s="5" t="s">
        <v>118</v>
      </c>
      <c r="D21" s="5" t="s">
        <v>115</v>
      </c>
      <c r="E21" s="101" t="s">
        <v>229</v>
      </c>
      <c r="F21" s="5" t="s">
        <v>119</v>
      </c>
      <c r="G21" s="21" t="s">
        <v>116</v>
      </c>
      <c r="H21" s="5" t="s">
        <v>84</v>
      </c>
      <c r="I21" s="21" t="s">
        <v>86</v>
      </c>
    </row>
    <row r="22" spans="1:9" ht="12.75">
      <c r="A22" s="71">
        <v>89</v>
      </c>
      <c r="B22" s="100">
        <f>'D-A 25h'!$D$38</f>
        <v>0</v>
      </c>
      <c r="C22" s="71">
        <v>103</v>
      </c>
      <c r="D22" s="100">
        <f>'D-A 44h'!$D$36</f>
        <v>0</v>
      </c>
      <c r="E22" s="7">
        <f>(A22*B22+C22*D22)*$E$9</f>
        <v>0</v>
      </c>
      <c r="F22" s="9">
        <v>202</v>
      </c>
      <c r="G22" s="7">
        <f>E22/F22</f>
        <v>0</v>
      </c>
      <c r="H22" s="71">
        <v>18000</v>
      </c>
      <c r="I22" s="10">
        <f>G22/H22</f>
        <v>0</v>
      </c>
    </row>
    <row r="23" spans="1:9" ht="12.75">
      <c r="A23" s="104"/>
      <c r="B23" s="105"/>
      <c r="C23" s="104"/>
      <c r="D23" s="105"/>
      <c r="E23" s="106"/>
      <c r="F23" s="107"/>
      <c r="G23" s="106"/>
      <c r="H23" s="104"/>
      <c r="I23" s="108"/>
    </row>
    <row r="25" spans="1:9" ht="12.75">
      <c r="A25" s="291" t="s">
        <v>223</v>
      </c>
      <c r="B25" s="291"/>
      <c r="C25" s="291"/>
      <c r="D25" s="291"/>
      <c r="E25" s="291"/>
      <c r="F25" s="291"/>
      <c r="G25" s="291"/>
      <c r="H25" s="291"/>
      <c r="I25" s="291"/>
    </row>
    <row r="26" spans="1:9" ht="12.75" customHeight="1">
      <c r="A26" s="295" t="s">
        <v>112</v>
      </c>
      <c r="B26" s="296"/>
      <c r="C26" s="295" t="s">
        <v>113</v>
      </c>
      <c r="D26" s="296"/>
      <c r="E26" s="293" t="s">
        <v>153</v>
      </c>
      <c r="F26" s="293" t="s">
        <v>222</v>
      </c>
      <c r="G26" s="293" t="s">
        <v>122</v>
      </c>
      <c r="H26" s="293" t="s">
        <v>212</v>
      </c>
      <c r="I26" s="293" t="s">
        <v>74</v>
      </c>
    </row>
    <row r="27" spans="1:9" ht="45.75" customHeight="1">
      <c r="A27" s="241" t="s">
        <v>213</v>
      </c>
      <c r="B27" s="241" t="s">
        <v>211</v>
      </c>
      <c r="C27" s="241" t="s">
        <v>213</v>
      </c>
      <c r="D27" s="241" t="s">
        <v>211</v>
      </c>
      <c r="E27" s="293"/>
      <c r="F27" s="293"/>
      <c r="G27" s="293"/>
      <c r="H27" s="293"/>
      <c r="I27" s="293"/>
    </row>
    <row r="28" spans="1:9" ht="12.75">
      <c r="A28" s="5" t="s">
        <v>117</v>
      </c>
      <c r="B28" s="5" t="s">
        <v>114</v>
      </c>
      <c r="C28" s="5" t="s">
        <v>118</v>
      </c>
      <c r="D28" s="5" t="s">
        <v>115</v>
      </c>
      <c r="E28" s="101" t="s">
        <v>229</v>
      </c>
      <c r="F28" s="5" t="s">
        <v>119</v>
      </c>
      <c r="G28" s="21" t="s">
        <v>116</v>
      </c>
      <c r="H28" s="5" t="s">
        <v>84</v>
      </c>
      <c r="I28" s="21" t="s">
        <v>86</v>
      </c>
    </row>
    <row r="29" spans="1:9" ht="12.75">
      <c r="A29" s="71">
        <v>81</v>
      </c>
      <c r="B29" s="100">
        <f>'D-A 25h'!$D$38</f>
        <v>0</v>
      </c>
      <c r="C29" s="71">
        <v>83</v>
      </c>
      <c r="D29" s="100">
        <f>'D-A 44h'!$D$36</f>
        <v>0</v>
      </c>
      <c r="E29" s="7">
        <f>(A29*B29+C29*D29)*$E$9</f>
        <v>0</v>
      </c>
      <c r="F29" s="9">
        <v>202</v>
      </c>
      <c r="G29" s="7">
        <f>E29/F29</f>
        <v>0</v>
      </c>
      <c r="H29" s="71">
        <v>12000</v>
      </c>
      <c r="I29" s="10">
        <f>G29/H29</f>
        <v>0</v>
      </c>
    </row>
    <row r="30" spans="1:9" ht="12.75">
      <c r="A30" s="104"/>
      <c r="B30" s="105"/>
      <c r="C30" s="104"/>
      <c r="D30" s="105"/>
      <c r="E30" s="106"/>
      <c r="F30" s="107"/>
      <c r="G30" s="106"/>
      <c r="H30" s="104"/>
      <c r="I30" s="108"/>
    </row>
    <row r="32" spans="1:9" ht="12.75">
      <c r="A32" s="291" t="s">
        <v>224</v>
      </c>
      <c r="B32" s="291"/>
      <c r="C32" s="291"/>
      <c r="D32" s="291"/>
      <c r="E32" s="291"/>
      <c r="F32" s="291"/>
      <c r="G32" s="291"/>
      <c r="H32" s="291"/>
      <c r="I32" s="291"/>
    </row>
    <row r="33" spans="1:9" ht="12.75" customHeight="1">
      <c r="A33" s="295" t="s">
        <v>112</v>
      </c>
      <c r="B33" s="296"/>
      <c r="C33" s="295" t="s">
        <v>113</v>
      </c>
      <c r="D33" s="296"/>
      <c r="E33" s="293" t="s">
        <v>154</v>
      </c>
      <c r="F33" s="293" t="s">
        <v>222</v>
      </c>
      <c r="G33" s="293" t="s">
        <v>122</v>
      </c>
      <c r="H33" s="293" t="s">
        <v>212</v>
      </c>
      <c r="I33" s="293" t="s">
        <v>74</v>
      </c>
    </row>
    <row r="34" spans="1:9" ht="56.25" customHeight="1">
      <c r="A34" s="241" t="s">
        <v>213</v>
      </c>
      <c r="B34" s="241" t="s">
        <v>211</v>
      </c>
      <c r="C34" s="241" t="s">
        <v>213</v>
      </c>
      <c r="D34" s="241" t="s">
        <v>211</v>
      </c>
      <c r="E34" s="293"/>
      <c r="F34" s="293"/>
      <c r="G34" s="293"/>
      <c r="H34" s="293"/>
      <c r="I34" s="293"/>
    </row>
    <row r="35" spans="1:9" ht="12.75">
      <c r="A35" s="5" t="s">
        <v>117</v>
      </c>
      <c r="B35" s="5" t="s">
        <v>114</v>
      </c>
      <c r="C35" s="5" t="s">
        <v>118</v>
      </c>
      <c r="D35" s="5" t="s">
        <v>115</v>
      </c>
      <c r="E35" s="101" t="s">
        <v>229</v>
      </c>
      <c r="F35" s="5" t="s">
        <v>119</v>
      </c>
      <c r="G35" s="21" t="s">
        <v>116</v>
      </c>
      <c r="H35" s="5" t="s">
        <v>84</v>
      </c>
      <c r="I35" s="21" t="s">
        <v>86</v>
      </c>
    </row>
    <row r="36" spans="1:9" ht="12.75">
      <c r="A36" s="71">
        <v>57</v>
      </c>
      <c r="B36" s="100">
        <f>'D-A 25h'!$D$38</f>
        <v>0</v>
      </c>
      <c r="C36" s="71">
        <v>71</v>
      </c>
      <c r="D36" s="100">
        <f>'D-A 44h'!$D$36</f>
        <v>0</v>
      </c>
      <c r="E36" s="7">
        <f>(A36*B36+C36*D36)*$E$9</f>
        <v>0</v>
      </c>
      <c r="F36" s="9">
        <v>202</v>
      </c>
      <c r="G36" s="7">
        <f>E36/F36</f>
        <v>0</v>
      </c>
      <c r="H36" s="71">
        <v>6000</v>
      </c>
      <c r="I36" s="10">
        <f>G36/H36</f>
        <v>0</v>
      </c>
    </row>
    <row r="37" spans="1:9" ht="12.75">
      <c r="A37" s="104"/>
      <c r="B37" s="105"/>
      <c r="C37" s="104"/>
      <c r="D37" s="105"/>
      <c r="E37" s="106"/>
      <c r="F37" s="107"/>
      <c r="G37" s="106"/>
      <c r="H37" s="104"/>
      <c r="I37" s="108"/>
    </row>
  </sheetData>
  <sheetProtection/>
  <mergeCells count="39">
    <mergeCell ref="A19:B19"/>
    <mergeCell ref="A32:I32"/>
    <mergeCell ref="A33:B33"/>
    <mergeCell ref="C33:D33"/>
    <mergeCell ref="E33:E34"/>
    <mergeCell ref="F33:F34"/>
    <mergeCell ref="G33:G34"/>
    <mergeCell ref="H33:H34"/>
    <mergeCell ref="I33:I34"/>
    <mergeCell ref="A18:I18"/>
    <mergeCell ref="I19:I20"/>
    <mergeCell ref="A25:I25"/>
    <mergeCell ref="A26:B26"/>
    <mergeCell ref="C26:D26"/>
    <mergeCell ref="E26:E27"/>
    <mergeCell ref="F26:F27"/>
    <mergeCell ref="G26:G27"/>
    <mergeCell ref="H26:H27"/>
    <mergeCell ref="I26:I27"/>
    <mergeCell ref="A1:I1"/>
    <mergeCell ref="A11:I11"/>
    <mergeCell ref="A5:I5"/>
    <mergeCell ref="A2:I2"/>
    <mergeCell ref="A3:I3"/>
    <mergeCell ref="C19:D19"/>
    <mergeCell ref="E19:E20"/>
    <mergeCell ref="F19:F20"/>
    <mergeCell ref="G19:G20"/>
    <mergeCell ref="H19:H20"/>
    <mergeCell ref="A9:D9"/>
    <mergeCell ref="A6:I6"/>
    <mergeCell ref="G12:G13"/>
    <mergeCell ref="H12:H13"/>
    <mergeCell ref="I12:I13"/>
    <mergeCell ref="A8:I8"/>
    <mergeCell ref="A12:B12"/>
    <mergeCell ref="C12:D12"/>
    <mergeCell ref="E12:E13"/>
    <mergeCell ref="F12:F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G57"/>
  <sheetViews>
    <sheetView showGridLines="0" view="pageBreakPreview" zoomScaleNormal="85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46" t="str">
        <f>'D - sem insalubridade'!A1</f>
        <v>ANEXO XIV-A - PLANILHA DE FORMAÇÃO DE CUSTO</v>
      </c>
      <c r="B1" s="246"/>
    </row>
    <row r="2" spans="1:7" ht="12.75">
      <c r="A2" s="246" t="str">
        <f>'D - sem insalubridade'!A2:B2</f>
        <v>LOTE 01 A - ESCOLAS SEM INSALUBRIDADE</v>
      </c>
      <c r="B2" s="246"/>
      <c r="C2" s="62"/>
      <c r="D2" s="62"/>
      <c r="E2" s="62"/>
      <c r="F2" s="62"/>
      <c r="G2" s="62"/>
    </row>
    <row r="3" spans="1:7" ht="12.75">
      <c r="A3" s="246" t="s">
        <v>104</v>
      </c>
      <c r="B3" s="246"/>
      <c r="C3" s="62"/>
      <c r="D3" s="62"/>
      <c r="E3" s="62"/>
      <c r="F3" s="62"/>
      <c r="G3" s="62"/>
    </row>
    <row r="4" ht="12.75">
      <c r="A4" s="63"/>
    </row>
    <row r="5" ht="12.75">
      <c r="A5" s="63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47" t="s">
        <v>60</v>
      </c>
      <c r="B10" s="247"/>
    </row>
    <row r="11" spans="1:2" ht="31.5" customHeight="1">
      <c r="A11" s="244" t="s">
        <v>152</v>
      </c>
      <c r="B11" s="244"/>
    </row>
    <row r="12" spans="1:4" ht="18" customHeight="1">
      <c r="A12" s="29"/>
      <c r="D12" s="27"/>
    </row>
    <row r="13" spans="1:2" ht="18" customHeight="1">
      <c r="A13" s="248" t="s">
        <v>61</v>
      </c>
      <c r="B13" s="249"/>
    </row>
    <row r="14" ht="18" customHeight="1">
      <c r="A14" s="28"/>
    </row>
    <row r="15" spans="1:2" ht="18" customHeight="1">
      <c r="A15" s="251" t="s">
        <v>65</v>
      </c>
      <c r="B15" s="251"/>
    </row>
    <row r="16" ht="18" customHeight="1">
      <c r="A16" s="28"/>
    </row>
    <row r="17" spans="1:2" ht="30.75" customHeight="1">
      <c r="A17" s="252" t="s">
        <v>94</v>
      </c>
      <c r="B17" s="252"/>
    </row>
    <row r="18" ht="18" customHeight="1">
      <c r="A18" s="28"/>
    </row>
    <row r="19" ht="18" customHeight="1">
      <c r="A19" s="28"/>
    </row>
    <row r="20" spans="1:2" ht="15" customHeight="1">
      <c r="A20" s="252" t="s">
        <v>133</v>
      </c>
      <c r="B20" s="252"/>
    </row>
    <row r="21" spans="1:2" ht="15" customHeight="1">
      <c r="A21" s="252" t="s">
        <v>134</v>
      </c>
      <c r="B21" s="252"/>
    </row>
    <row r="22" spans="1:2" ht="15" customHeight="1">
      <c r="A22" s="298"/>
      <c r="B22" s="298"/>
    </row>
    <row r="23" spans="1:2" ht="18" customHeight="1">
      <c r="A23" s="298"/>
      <c r="B23" s="298"/>
    </row>
    <row r="24" spans="1:2" ht="18" customHeight="1">
      <c r="A24" s="99"/>
      <c r="B24" s="99"/>
    </row>
    <row r="25" spans="1:2" ht="12.75">
      <c r="A25" s="244" t="s">
        <v>62</v>
      </c>
      <c r="B25" s="244"/>
    </row>
    <row r="26" spans="1:2" ht="12.75">
      <c r="A26" s="34"/>
      <c r="B26" s="34"/>
    </row>
    <row r="27" spans="1:2" ht="12.75">
      <c r="A27" s="70" t="s">
        <v>102</v>
      </c>
      <c r="B27" s="98"/>
    </row>
    <row r="28" spans="1:2" ht="12.75">
      <c r="A28" s="70" t="s">
        <v>97</v>
      </c>
      <c r="B28" s="87"/>
    </row>
    <row r="29" spans="1:2" ht="12.75">
      <c r="A29" s="70" t="s">
        <v>98</v>
      </c>
      <c r="B29" s="87"/>
    </row>
    <row r="30" spans="1:2" ht="12.75">
      <c r="A30" s="70" t="s">
        <v>99</v>
      </c>
      <c r="B30" s="87"/>
    </row>
    <row r="31" spans="1:2" ht="12.75">
      <c r="A31" s="70" t="s">
        <v>100</v>
      </c>
      <c r="B31" s="87"/>
    </row>
    <row r="32" spans="1:2" ht="12.75">
      <c r="A32" s="70" t="s">
        <v>101</v>
      </c>
      <c r="B32" s="87"/>
    </row>
    <row r="33" spans="1:2" ht="12.75">
      <c r="A33" s="70" t="s">
        <v>135</v>
      </c>
      <c r="B33" s="87"/>
    </row>
    <row r="34" spans="1:2" ht="12.75">
      <c r="A34" s="70" t="s">
        <v>129</v>
      </c>
      <c r="B34" s="87"/>
    </row>
    <row r="35" spans="1:2" ht="32.25" customHeight="1">
      <c r="A35" s="299"/>
      <c r="B35" s="29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2:B22"/>
    <mergeCell ref="A21:B21"/>
    <mergeCell ref="A25:B25"/>
    <mergeCell ref="A2:B2"/>
    <mergeCell ref="A3:B3"/>
    <mergeCell ref="A10:B10"/>
    <mergeCell ref="A11:B11"/>
    <mergeCell ref="A23:B23"/>
    <mergeCell ref="A1:B1"/>
    <mergeCell ref="A35:B35"/>
    <mergeCell ref="A13:B13"/>
    <mergeCell ref="A15:B15"/>
    <mergeCell ref="A17:B17"/>
    <mergeCell ref="A20:B2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6">
    <tabColor rgb="FF00B050"/>
  </sheetPr>
  <dimension ref="A1:I41"/>
  <sheetViews>
    <sheetView showGridLines="0" view="pageBreakPreview" zoomScale="85" zoomScaleNormal="85" zoomScaleSheetLayoutView="85" zoomScalePageLayoutView="0" workbookViewId="0" topLeftCell="A1">
      <selection activeCell="H13" sqref="H1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46" t="str">
        <f>'D - sem insalubridade'!A1</f>
        <v>ANEXO XIV-A - PLANILHA DE FORMAÇÃO DE CUSTO</v>
      </c>
      <c r="B1" s="246"/>
      <c r="C1" s="246"/>
      <c r="D1" s="246"/>
      <c r="E1" s="246"/>
    </row>
    <row r="2" spans="1:5" ht="12.75">
      <c r="A2" s="246" t="str">
        <f>'D - sem insalubridade'!A2:B2</f>
        <v>LOTE 01 A - ESCOLAS SEM INSALUBRIDADE</v>
      </c>
      <c r="B2" s="246"/>
      <c r="C2" s="246"/>
      <c r="D2" s="246"/>
      <c r="E2" s="246"/>
    </row>
    <row r="3" spans="1:5" ht="12.75">
      <c r="A3" s="246" t="s">
        <v>105</v>
      </c>
      <c r="B3" s="246"/>
      <c r="C3" s="246"/>
      <c r="D3" s="246"/>
      <c r="E3" s="246"/>
    </row>
    <row r="4" spans="1:5" ht="12.75" hidden="1">
      <c r="A4" s="63"/>
      <c r="B4" s="63"/>
      <c r="C4" s="63"/>
      <c r="D4" s="63"/>
      <c r="E4" s="63"/>
    </row>
    <row r="5" ht="12.75" hidden="1"/>
    <row r="7" spans="1:5" ht="12.75">
      <c r="A7" s="280" t="s">
        <v>0</v>
      </c>
      <c r="B7" s="280"/>
      <c r="C7" s="280"/>
      <c r="D7" s="280"/>
      <c r="E7" s="280"/>
    </row>
    <row r="8" spans="1:5" ht="25.5" customHeight="1">
      <c r="A8" s="281" t="s">
        <v>55</v>
      </c>
      <c r="B8" s="281"/>
      <c r="C8" s="281"/>
      <c r="D8" s="280" t="s">
        <v>1</v>
      </c>
      <c r="E8" s="280"/>
    </row>
    <row r="9" spans="1:5" ht="16.5" customHeight="1">
      <c r="A9" s="281"/>
      <c r="B9" s="281"/>
      <c r="C9" s="281"/>
      <c r="D9" s="124" t="s">
        <v>49</v>
      </c>
      <c r="E9" s="125" t="s">
        <v>53</v>
      </c>
    </row>
    <row r="10" spans="1:5" ht="15.75" customHeight="1">
      <c r="A10" s="281"/>
      <c r="B10" s="281"/>
      <c r="C10" s="281"/>
      <c r="D10" s="124" t="s">
        <v>52</v>
      </c>
      <c r="E10" s="125" t="s">
        <v>54</v>
      </c>
    </row>
    <row r="11" spans="1:5" ht="15.75" customHeight="1">
      <c r="A11" s="281"/>
      <c r="B11" s="281"/>
      <c r="C11" s="281"/>
      <c r="D11" s="124" t="s">
        <v>65</v>
      </c>
      <c r="E11" s="125" t="s">
        <v>51</v>
      </c>
    </row>
    <row r="12" spans="1:5" ht="15.75" customHeight="1">
      <c r="A12" s="281"/>
      <c r="B12" s="281"/>
      <c r="C12" s="281"/>
      <c r="D12" s="280" t="s">
        <v>2</v>
      </c>
      <c r="E12" s="280"/>
    </row>
    <row r="13" spans="1:5" ht="18" customHeight="1">
      <c r="A13" s="253" t="s">
        <v>3</v>
      </c>
      <c r="B13" s="254"/>
      <c r="C13" s="254"/>
      <c r="D13" s="254"/>
      <c r="E13" s="255"/>
    </row>
    <row r="14" spans="1:5" ht="18" customHeight="1">
      <c r="A14" s="222"/>
      <c r="B14" s="2" t="s">
        <v>4</v>
      </c>
      <c r="C14" s="13"/>
      <c r="D14" s="154">
        <v>0</v>
      </c>
      <c r="E14" s="65"/>
    </row>
    <row r="15" spans="1:5" ht="18" customHeight="1">
      <c r="A15" s="256" t="s">
        <v>5</v>
      </c>
      <c r="B15" s="257"/>
      <c r="C15" s="257"/>
      <c r="D15" s="257"/>
      <c r="E15" s="258"/>
    </row>
    <row r="16" spans="1:5" ht="18" customHeight="1">
      <c r="A16" s="223"/>
      <c r="B16" s="3"/>
      <c r="C16" s="4" t="s">
        <v>6</v>
      </c>
      <c r="D16" s="14">
        <v>0</v>
      </c>
      <c r="E16" s="69"/>
    </row>
    <row r="17" spans="1:5" ht="18" customHeight="1">
      <c r="A17" s="256" t="s">
        <v>7</v>
      </c>
      <c r="B17" s="257"/>
      <c r="C17" s="257"/>
      <c r="D17" s="257"/>
      <c r="E17" s="258"/>
    </row>
    <row r="18" spans="1:5" ht="18" customHeight="1">
      <c r="A18" s="223"/>
      <c r="B18" s="3"/>
      <c r="C18" s="4" t="s">
        <v>8</v>
      </c>
      <c r="D18" s="8">
        <v>0</v>
      </c>
      <c r="E18" s="69"/>
    </row>
    <row r="19" spans="1:5" ht="18" customHeight="1">
      <c r="A19" s="223"/>
      <c r="B19" s="3"/>
      <c r="C19" s="4" t="s">
        <v>9</v>
      </c>
      <c r="D19" s="8">
        <v>0</v>
      </c>
      <c r="E19" s="68"/>
    </row>
    <row r="20" spans="1:5" ht="18" customHeight="1">
      <c r="A20" s="223"/>
      <c r="B20" s="3"/>
      <c r="C20" s="4" t="s">
        <v>10</v>
      </c>
      <c r="D20" s="8">
        <v>0</v>
      </c>
      <c r="E20" s="68"/>
    </row>
    <row r="21" spans="1:5" ht="18" customHeight="1">
      <c r="A21" s="151"/>
      <c r="B21" s="152"/>
      <c r="C21" s="153" t="s">
        <v>13</v>
      </c>
      <c r="D21" s="147">
        <v>0</v>
      </c>
      <c r="E21" s="68"/>
    </row>
    <row r="22" spans="1:5" ht="18" customHeight="1">
      <c r="A22" s="151"/>
      <c r="B22" s="152" t="s">
        <v>14</v>
      </c>
      <c r="C22" s="153"/>
      <c r="D22" s="154">
        <v>0</v>
      </c>
      <c r="E22" s="68"/>
    </row>
    <row r="23" spans="1:5" ht="18" customHeight="1">
      <c r="A23" s="276" t="s">
        <v>66</v>
      </c>
      <c r="B23" s="276"/>
      <c r="C23" s="276"/>
      <c r="D23" s="205">
        <v>0</v>
      </c>
      <c r="E23" s="66"/>
    </row>
    <row r="24" spans="1:8" ht="18" customHeight="1">
      <c r="A24" s="253" t="s">
        <v>15</v>
      </c>
      <c r="B24" s="254"/>
      <c r="C24" s="254"/>
      <c r="D24" s="254"/>
      <c r="E24" s="255"/>
      <c r="H24" s="23"/>
    </row>
    <row r="25" spans="1:5" ht="18" customHeight="1">
      <c r="A25" s="256" t="s">
        <v>16</v>
      </c>
      <c r="B25" s="257"/>
      <c r="C25" s="257"/>
      <c r="D25" s="257"/>
      <c r="E25" s="258"/>
    </row>
    <row r="26" spans="1:5" ht="18" customHeight="1">
      <c r="A26" s="223"/>
      <c r="B26" s="3"/>
      <c r="C26" s="4" t="s">
        <v>17</v>
      </c>
      <c r="D26" s="154">
        <v>0</v>
      </c>
      <c r="E26" s="69"/>
    </row>
    <row r="27" spans="1:9" ht="18" customHeight="1">
      <c r="A27" s="223"/>
      <c r="B27" s="3"/>
      <c r="C27" s="4" t="s">
        <v>111</v>
      </c>
      <c r="D27" s="154">
        <v>0</v>
      </c>
      <c r="E27" s="68"/>
      <c r="I27" s="39"/>
    </row>
    <row r="28" spans="1:9" ht="18" customHeight="1">
      <c r="A28" s="223"/>
      <c r="B28" s="3"/>
      <c r="C28" s="4" t="s">
        <v>18</v>
      </c>
      <c r="D28" s="154">
        <v>0</v>
      </c>
      <c r="E28" s="68"/>
      <c r="I28" s="39"/>
    </row>
    <row r="29" spans="1:9" ht="18" customHeight="1">
      <c r="A29" s="223"/>
      <c r="B29" s="3"/>
      <c r="C29" s="4" t="s">
        <v>19</v>
      </c>
      <c r="D29" s="154">
        <v>0</v>
      </c>
      <c r="E29" s="68"/>
      <c r="I29" s="39"/>
    </row>
    <row r="30" spans="1:9" ht="18" customHeight="1">
      <c r="A30" s="226"/>
      <c r="B30" s="11"/>
      <c r="C30" s="88" t="s">
        <v>20</v>
      </c>
      <c r="D30" s="154">
        <v>0</v>
      </c>
      <c r="E30" s="89"/>
      <c r="I30" s="39"/>
    </row>
    <row r="31" spans="1:9" ht="18" customHeight="1">
      <c r="A31" s="223"/>
      <c r="B31" s="3"/>
      <c r="C31" s="4" t="s">
        <v>21</v>
      </c>
      <c r="D31" s="154">
        <v>0</v>
      </c>
      <c r="E31" s="68"/>
      <c r="I31" s="39"/>
    </row>
    <row r="32" spans="1:9" ht="18" customHeight="1">
      <c r="A32" s="223"/>
      <c r="B32" s="3"/>
      <c r="C32" s="4" t="s">
        <v>22</v>
      </c>
      <c r="D32" s="154">
        <v>0</v>
      </c>
      <c r="E32" s="68"/>
      <c r="I32" s="39"/>
    </row>
    <row r="33" spans="1:9" ht="18" customHeight="1">
      <c r="A33" s="223"/>
      <c r="B33" s="3"/>
      <c r="C33" s="4" t="s">
        <v>23</v>
      </c>
      <c r="D33" s="154">
        <v>0</v>
      </c>
      <c r="E33" s="68"/>
      <c r="I33" s="39"/>
    </row>
    <row r="34" spans="1:9" ht="18" customHeight="1">
      <c r="A34" s="223"/>
      <c r="B34" s="3"/>
      <c r="C34" s="4" t="s">
        <v>24</v>
      </c>
      <c r="D34" s="154">
        <v>0</v>
      </c>
      <c r="E34" s="68"/>
      <c r="I34" s="39"/>
    </row>
    <row r="35" spans="1:5" ht="18" customHeight="1">
      <c r="A35" s="276" t="s">
        <v>67</v>
      </c>
      <c r="B35" s="276"/>
      <c r="C35" s="276"/>
      <c r="D35" s="205">
        <v>0</v>
      </c>
      <c r="E35" s="67"/>
    </row>
    <row r="36" spans="1:5" ht="18" customHeight="1">
      <c r="A36" s="277" t="s">
        <v>68</v>
      </c>
      <c r="B36" s="278"/>
      <c r="C36" s="279"/>
      <c r="D36" s="205">
        <v>0</v>
      </c>
      <c r="E36" s="67"/>
    </row>
    <row r="37" spans="1:5" ht="46.5" customHeight="1">
      <c r="A37" s="273" t="s">
        <v>140</v>
      </c>
      <c r="B37" s="274"/>
      <c r="C37" s="274"/>
      <c r="D37" s="274"/>
      <c r="E37" s="275"/>
    </row>
    <row r="38" ht="12.75">
      <c r="D38" s="12"/>
    </row>
    <row r="39" spans="4:5" ht="12.75">
      <c r="D39" s="6"/>
      <c r="E39" s="47"/>
    </row>
    <row r="41" ht="12.75">
      <c r="E41" s="47"/>
    </row>
  </sheetData>
  <sheetProtection/>
  <mergeCells count="16">
    <mergeCell ref="A1:E1"/>
    <mergeCell ref="A2:E2"/>
    <mergeCell ref="A3:E3"/>
    <mergeCell ref="A24:E24"/>
    <mergeCell ref="A23:C23"/>
    <mergeCell ref="A15:E15"/>
    <mergeCell ref="A17:E17"/>
    <mergeCell ref="A25:E25"/>
    <mergeCell ref="A37:E37"/>
    <mergeCell ref="A35:C35"/>
    <mergeCell ref="A36:C36"/>
    <mergeCell ref="A13:E1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A1:E41"/>
  <sheetViews>
    <sheetView showGridLines="0" view="pageBreakPreview" zoomScaleNormal="85" zoomScaleSheetLayoutView="100" zoomScalePageLayoutView="0" workbookViewId="0" topLeftCell="A1">
      <selection activeCell="H13" sqref="H13"/>
    </sheetView>
  </sheetViews>
  <sheetFormatPr defaultColWidth="10.421875" defaultRowHeight="12.75"/>
  <cols>
    <col min="1" max="1" width="4.8515625" style="73" customWidth="1"/>
    <col min="2" max="2" width="59.8515625" style="73" customWidth="1"/>
    <col min="3" max="3" width="13.421875" style="73" customWidth="1"/>
    <col min="4" max="4" width="15.8515625" style="73" customWidth="1"/>
    <col min="5" max="5" width="8.00390625" style="74" customWidth="1"/>
    <col min="6" max="16384" width="10.421875" style="73" customWidth="1"/>
  </cols>
  <sheetData>
    <row r="1" spans="1:4" ht="24.75" customHeight="1">
      <c r="A1" s="300" t="str">
        <f>'D - sem insalubridade'!A1</f>
        <v>ANEXO XIV-A - PLANILHA DE FORMAÇÃO DE CUSTO</v>
      </c>
      <c r="B1" s="300"/>
      <c r="C1" s="300"/>
      <c r="D1" s="300"/>
    </row>
    <row r="2" spans="1:5" ht="12.75">
      <c r="A2" s="246" t="str">
        <f>'D - sem insalubridade'!A2:B2</f>
        <v>LOTE 01 A - ESCOLAS SEM INSALUBRIDADE</v>
      </c>
      <c r="B2" s="246"/>
      <c r="C2" s="246"/>
      <c r="D2" s="246"/>
      <c r="E2" s="93"/>
    </row>
    <row r="3" spans="1:5" ht="12.75">
      <c r="A3" s="246" t="s">
        <v>106</v>
      </c>
      <c r="B3" s="246"/>
      <c r="C3" s="246"/>
      <c r="D3" s="246"/>
      <c r="E3" s="93"/>
    </row>
    <row r="4" spans="1:5" ht="12.75">
      <c r="A4" s="75"/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7" spans="1:4" ht="15.75">
      <c r="A7" s="301" t="s">
        <v>65</v>
      </c>
      <c r="B7" s="301"/>
      <c r="C7" s="301"/>
      <c r="D7" s="301"/>
    </row>
    <row r="8" spans="1:5" ht="21" customHeight="1">
      <c r="A8" s="301" t="s">
        <v>87</v>
      </c>
      <c r="B8" s="301"/>
      <c r="C8" s="301"/>
      <c r="D8" s="301"/>
      <c r="E8" s="76"/>
    </row>
    <row r="9" spans="1:5" ht="26.25" customHeight="1">
      <c r="A9" s="284" t="s">
        <v>29</v>
      </c>
      <c r="B9" s="284"/>
      <c r="C9" s="284"/>
      <c r="D9" s="92" t="s">
        <v>70</v>
      </c>
      <c r="E9" s="77"/>
    </row>
    <row r="10" spans="1:5" ht="22.5" customHeight="1">
      <c r="A10" s="284" t="s">
        <v>93</v>
      </c>
      <c r="B10" s="284"/>
      <c r="C10" s="284"/>
      <c r="D10" s="177"/>
      <c r="E10" s="77"/>
    </row>
    <row r="11" spans="1:5" ht="18" customHeight="1">
      <c r="A11" s="291" t="s">
        <v>30</v>
      </c>
      <c r="B11" s="291"/>
      <c r="C11" s="141" t="s">
        <v>31</v>
      </c>
      <c r="D11" s="141" t="s">
        <v>32</v>
      </c>
      <c r="E11" s="78"/>
    </row>
    <row r="12" spans="1:5" ht="18" customHeight="1">
      <c r="A12" s="5">
        <v>1</v>
      </c>
      <c r="B12" s="16" t="s">
        <v>33</v>
      </c>
      <c r="C12" s="17"/>
      <c r="D12" s="18"/>
      <c r="E12" s="79"/>
    </row>
    <row r="13" spans="1:5" ht="18" customHeight="1">
      <c r="A13" s="5">
        <v>2</v>
      </c>
      <c r="B13" s="16" t="s">
        <v>34</v>
      </c>
      <c r="C13" s="17"/>
      <c r="D13" s="18"/>
      <c r="E13" s="79"/>
    </row>
    <row r="14" spans="1:5" ht="18" customHeight="1">
      <c r="A14" s="5">
        <v>3</v>
      </c>
      <c r="B14" s="16" t="s">
        <v>35</v>
      </c>
      <c r="C14" s="17"/>
      <c r="D14" s="18"/>
      <c r="E14" s="79"/>
    </row>
    <row r="15" spans="1:5" ht="18" customHeight="1">
      <c r="A15" s="5">
        <v>4</v>
      </c>
      <c r="B15" s="16" t="s">
        <v>36</v>
      </c>
      <c r="C15" s="17"/>
      <c r="D15" s="18"/>
      <c r="E15" s="79"/>
    </row>
    <row r="16" spans="1:5" ht="18" customHeight="1">
      <c r="A16" s="5">
        <v>5</v>
      </c>
      <c r="B16" s="16" t="s">
        <v>37</v>
      </c>
      <c r="C16" s="17"/>
      <c r="D16" s="18"/>
      <c r="E16" s="79"/>
    </row>
    <row r="17" spans="1:5" ht="18" customHeight="1">
      <c r="A17" s="5">
        <v>6</v>
      </c>
      <c r="B17" s="16" t="s">
        <v>38</v>
      </c>
      <c r="C17" s="17"/>
      <c r="D17" s="18"/>
      <c r="E17" s="79"/>
    </row>
    <row r="18" spans="1:5" ht="18" customHeight="1">
      <c r="A18" s="5">
        <v>7</v>
      </c>
      <c r="B18" s="16" t="s">
        <v>39</v>
      </c>
      <c r="C18" s="17"/>
      <c r="D18" s="18"/>
      <c r="E18" s="79"/>
    </row>
    <row r="19" spans="1:5" ht="18" customHeight="1">
      <c r="A19" s="5">
        <v>8</v>
      </c>
      <c r="B19" s="16" t="s">
        <v>40</v>
      </c>
      <c r="C19" s="17"/>
      <c r="D19" s="18"/>
      <c r="E19" s="79"/>
    </row>
    <row r="20" spans="1:5" ht="18" customHeight="1">
      <c r="A20" s="283" t="s">
        <v>56</v>
      </c>
      <c r="B20" s="283"/>
      <c r="C20" s="121">
        <f>SUM(C12:C19)</f>
        <v>0</v>
      </c>
      <c r="D20" s="122">
        <f>SUM(D12:D19)</f>
        <v>0</v>
      </c>
      <c r="E20" s="80"/>
    </row>
    <row r="21" spans="1:5" ht="18" customHeight="1">
      <c r="A21" s="285" t="s">
        <v>158</v>
      </c>
      <c r="B21" s="286"/>
      <c r="C21" s="286"/>
      <c r="D21" s="287"/>
      <c r="E21" s="78"/>
    </row>
    <row r="22" spans="1:5" ht="18" customHeight="1">
      <c r="A22" s="9">
        <v>9</v>
      </c>
      <c r="B22" s="35" t="s">
        <v>41</v>
      </c>
      <c r="C22" s="36"/>
      <c r="D22" s="18"/>
      <c r="E22" s="79"/>
    </row>
    <row r="23" spans="1:5" ht="18" customHeight="1">
      <c r="A23" s="5">
        <v>10</v>
      </c>
      <c r="B23" s="16" t="s">
        <v>155</v>
      </c>
      <c r="C23" s="37"/>
      <c r="D23" s="18"/>
      <c r="E23" s="79"/>
    </row>
    <row r="24" spans="1:5" ht="18" customHeight="1">
      <c r="A24" s="9">
        <v>11</v>
      </c>
      <c r="B24" s="16" t="s">
        <v>42</v>
      </c>
      <c r="C24" s="19"/>
      <c r="D24" s="18"/>
      <c r="E24" s="79"/>
    </row>
    <row r="25" spans="1:5" ht="18" customHeight="1">
      <c r="A25" s="5">
        <v>12</v>
      </c>
      <c r="B25" s="16" t="s">
        <v>43</v>
      </c>
      <c r="C25" s="19"/>
      <c r="D25" s="18"/>
      <c r="E25" s="79"/>
    </row>
    <row r="26" spans="1:5" ht="18" customHeight="1">
      <c r="A26" s="9">
        <v>13</v>
      </c>
      <c r="B26" s="16" t="s">
        <v>156</v>
      </c>
      <c r="C26" s="19"/>
      <c r="D26" s="18"/>
      <c r="E26" s="79"/>
    </row>
    <row r="27" spans="1:5" ht="18" customHeight="1">
      <c r="A27" s="5">
        <v>14</v>
      </c>
      <c r="B27" s="16" t="s">
        <v>44</v>
      </c>
      <c r="C27" s="19"/>
      <c r="D27" s="18"/>
      <c r="E27" s="79"/>
    </row>
    <row r="28" spans="1:5" ht="18" customHeight="1">
      <c r="A28" s="9">
        <v>15</v>
      </c>
      <c r="B28" s="35" t="s">
        <v>45</v>
      </c>
      <c r="C28" s="36"/>
      <c r="D28" s="18"/>
      <c r="E28" s="79"/>
    </row>
    <row r="29" spans="1:5" ht="18" customHeight="1">
      <c r="A29" s="283" t="s">
        <v>57</v>
      </c>
      <c r="B29" s="283"/>
      <c r="C29" s="121">
        <f>SUM(C22:C28)</f>
        <v>0</v>
      </c>
      <c r="D29" s="122">
        <f>SUM(D22:D28)</f>
        <v>0</v>
      </c>
      <c r="E29" s="79"/>
    </row>
    <row r="30" spans="1:5" ht="18" customHeight="1">
      <c r="A30" s="285" t="s">
        <v>159</v>
      </c>
      <c r="B30" s="286"/>
      <c r="C30" s="286"/>
      <c r="D30" s="286"/>
      <c r="E30" s="80"/>
    </row>
    <row r="31" spans="1:5" ht="18" customHeight="1">
      <c r="A31" s="9">
        <v>16</v>
      </c>
      <c r="B31" s="16" t="s">
        <v>160</v>
      </c>
      <c r="C31" s="36"/>
      <c r="D31" s="18"/>
      <c r="E31" s="78"/>
    </row>
    <row r="32" spans="1:5" ht="18" customHeight="1">
      <c r="A32" s="9">
        <v>17</v>
      </c>
      <c r="B32" s="16" t="s">
        <v>161</v>
      </c>
      <c r="C32" s="19"/>
      <c r="D32" s="18"/>
      <c r="E32" s="79"/>
    </row>
    <row r="33" spans="1:5" ht="18" customHeight="1">
      <c r="A33" s="9">
        <v>18</v>
      </c>
      <c r="B33" s="16" t="s">
        <v>162</v>
      </c>
      <c r="C33" s="19"/>
      <c r="D33" s="18"/>
      <c r="E33" s="79"/>
    </row>
    <row r="34" spans="1:5" ht="18" customHeight="1">
      <c r="A34" s="9">
        <v>19</v>
      </c>
      <c r="B34" s="16" t="s">
        <v>163</v>
      </c>
      <c r="C34" s="19"/>
      <c r="D34" s="18"/>
      <c r="E34" s="79"/>
    </row>
    <row r="35" spans="1:5" ht="18" customHeight="1">
      <c r="A35" s="9">
        <v>20</v>
      </c>
      <c r="B35" s="16" t="s">
        <v>164</v>
      </c>
      <c r="C35" s="19"/>
      <c r="D35" s="18"/>
      <c r="E35" s="80"/>
    </row>
    <row r="36" spans="1:5" ht="18" customHeight="1">
      <c r="A36" s="9">
        <v>21</v>
      </c>
      <c r="B36" s="16" t="s">
        <v>165</v>
      </c>
      <c r="C36" s="19"/>
      <c r="D36" s="18"/>
      <c r="E36" s="78"/>
    </row>
    <row r="37" spans="1:5" ht="21" customHeight="1">
      <c r="A37" s="283" t="s">
        <v>58</v>
      </c>
      <c r="B37" s="283"/>
      <c r="C37" s="121">
        <f>SUM(C31:C36)</f>
        <v>0</v>
      </c>
      <c r="D37" s="122">
        <f>SUM(D31:D36)</f>
        <v>0</v>
      </c>
      <c r="E37" s="79"/>
    </row>
    <row r="38" spans="1:5" ht="18" customHeight="1">
      <c r="A38" s="285" t="s">
        <v>46</v>
      </c>
      <c r="B38" s="286"/>
      <c r="C38" s="286"/>
      <c r="D38" s="287"/>
      <c r="E38" s="80"/>
    </row>
    <row r="39" spans="1:5" ht="27" customHeight="1">
      <c r="A39" s="5">
        <v>22</v>
      </c>
      <c r="B39" s="20" t="s">
        <v>47</v>
      </c>
      <c r="C39" s="19"/>
      <c r="D39" s="18"/>
      <c r="E39" s="81"/>
    </row>
    <row r="40" spans="1:4" ht="19.5" customHeight="1">
      <c r="A40" s="283" t="s">
        <v>59</v>
      </c>
      <c r="B40" s="283"/>
      <c r="C40" s="121">
        <f>SUM(C34:C39)</f>
        <v>0</v>
      </c>
      <c r="D40" s="122">
        <f>D39</f>
        <v>0</v>
      </c>
    </row>
    <row r="41" spans="1:4" ht="21" customHeight="1">
      <c r="A41" s="288" t="s">
        <v>48</v>
      </c>
      <c r="B41" s="289"/>
      <c r="C41" s="121"/>
      <c r="D41" s="123">
        <f>SUM(D40,D37,D29,D20)</f>
        <v>0</v>
      </c>
    </row>
  </sheetData>
  <sheetProtection/>
  <mergeCells count="16">
    <mergeCell ref="A9:C9"/>
    <mergeCell ref="A10:C10"/>
    <mergeCell ref="A20:B20"/>
    <mergeCell ref="A21:D21"/>
    <mergeCell ref="A29:B29"/>
    <mergeCell ref="A37:B37"/>
    <mergeCell ref="A40:B40"/>
    <mergeCell ref="A41:B41"/>
    <mergeCell ref="A30:D30"/>
    <mergeCell ref="A38:D38"/>
    <mergeCell ref="A1:D1"/>
    <mergeCell ref="A7:D7"/>
    <mergeCell ref="A8:D8"/>
    <mergeCell ref="A2:D2"/>
    <mergeCell ref="A3:D3"/>
    <mergeCell ref="A11:B1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2024-03-01T19:20:36Z</cp:lastPrinted>
  <dcterms:created xsi:type="dcterms:W3CDTF">2010-01-15T14:21:43Z</dcterms:created>
  <dcterms:modified xsi:type="dcterms:W3CDTF">2024-03-01T19:29:57Z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