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8800" windowHeight="10725" tabRatio="898" activeTab="12"/>
  </bookViews>
  <sheets>
    <sheet name="D - sem insalubridade" sheetId="1" r:id="rId1"/>
    <sheet name="D-A 44h" sheetId="2" r:id="rId2"/>
    <sheet name="D-A 25h" sheetId="3" r:id="rId3"/>
    <sheet name="D-B 44h" sheetId="4" r:id="rId4"/>
    <sheet name="D-B 25h" sheetId="5" r:id="rId5"/>
    <sheet name="D-C" sheetId="6" r:id="rId6"/>
    <sheet name="D-D" sheetId="7" r:id="rId7"/>
    <sheet name="D-E" sheetId="8" r:id="rId8"/>
    <sheet name="D-F" sheetId="9" r:id="rId9"/>
    <sheet name="D-G" sheetId="10" r:id="rId10"/>
    <sheet name="D-H" sheetId="11" r:id="rId11"/>
    <sheet name="D-I" sheetId="12" r:id="rId12"/>
    <sheet name="D-J" sheetId="13" r:id="rId13"/>
    <sheet name="D-K" sheetId="14" r:id="rId14"/>
  </sheets>
  <definedNames>
    <definedName name="_xlfn.SINGLE" hidden="1">#NAME?</definedName>
    <definedName name="_xlnm.Print_Area" localSheetId="0">'D - sem insalubridade'!$A$1:$B$38</definedName>
    <definedName name="_xlnm.Print_Area" localSheetId="2">'D-A 25h'!$A$1:$E$39</definedName>
    <definedName name="_xlnm.Print_Area" localSheetId="1">'D-A 44h'!$A$1:$E$37</definedName>
    <definedName name="_xlnm.Print_Area" localSheetId="4">'D-B 25h'!$A$1:$D$39</definedName>
    <definedName name="_xlnm.Print_Area" localSheetId="3">'D-B 44h'!$A$1:$D$40</definedName>
    <definedName name="_xlnm.Print_Area" localSheetId="5">'D-C'!$A$1:$I$38</definedName>
    <definedName name="_xlnm.Print_Area" localSheetId="6">'D-D'!$A$1:$B$43</definedName>
    <definedName name="_xlnm.Print_Area" localSheetId="7">'D-E'!$A$1:$E$37</definedName>
    <definedName name="_xlnm.Print_Area" localSheetId="8">'D-F'!$A$1:$D$39</definedName>
    <definedName name="_xlnm.Print_Area" localSheetId="9">'D-G'!$A$1:$G$29</definedName>
    <definedName name="_xlnm.Print_Area" localSheetId="10">'D-H'!$A$1:$F$61</definedName>
    <definedName name="_xlnm.Print_Area" localSheetId="11">'D-I'!$A$1:$G$137</definedName>
    <definedName name="_xlnm.Print_Area" localSheetId="12">'D-J'!$A$1:$D$51</definedName>
    <definedName name="_xlnm.Print_Area" localSheetId="13">'D-K'!$A$1:$F$57</definedName>
  </definedNames>
  <calcPr fullCalcOnLoad="1"/>
</workbook>
</file>

<file path=xl/sharedStrings.xml><?xml version="1.0" encoding="utf-8"?>
<sst xmlns="http://schemas.openxmlformats.org/spreadsheetml/2006/main" count="828" uniqueCount="231">
  <si>
    <t>PLANILHAS DE CUSTOS</t>
  </si>
  <si>
    <t>CARACTERIZAÇÃO DO POSTO:</t>
  </si>
  <si>
    <t>Valores expressos em Reais (R$)</t>
  </si>
  <si>
    <t>Mão-de-obra (Grupo "A")</t>
  </si>
  <si>
    <t>Salário Base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</si>
  <si>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</si>
  <si>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</si>
  <si>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</si>
  <si>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</si>
  <si>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</si>
  <si>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</si>
  <si>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</si>
  <si>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</si>
  <si>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</si>
  <si>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</si>
  <si>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</si>
  <si>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</si>
  <si>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</si>
  <si>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</si>
  <si>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</si>
  <si>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</si>
  <si>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</si>
  <si>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</si>
  <si>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</si>
  <si>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</si>
  <si>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</si>
  <si>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</si>
  <si>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</si>
  <si>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</si>
  <si>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</si>
  <si>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</si>
  <si>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</si>
  <si>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</si>
  <si>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</si>
  <si>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</si>
  <si>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</si>
  <si>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</si>
  <si>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</si>
  <si>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</si>
  <si>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</si>
  <si>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</si>
  <si>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</si>
  <si>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</si>
  <si>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</si>
  <si>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</si>
  <si>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</si>
  <si>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</si>
  <si>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</si>
  <si>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</si>
  <si>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</si>
  <si>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</si>
  <si>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</si>
  <si>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</si>
  <si>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</si>
  <si>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</si>
  <si>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</si>
  <si>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</si>
  <si>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</si>
  <si>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</si>
  <si>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</si>
  <si>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</si>
  <si>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</si>
  <si>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</si>
  <si>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</si>
  <si>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</si>
  <si>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</si>
  <si>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</si>
  <si>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</si>
  <si>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</si>
  <si>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</si>
  <si>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</si>
  <si>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</si>
  <si>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</si>
  <si>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</si>
  <si>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</si>
  <si>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</si>
  <si>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</si>
  <si>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</si>
  <si>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</si>
  <si>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</si>
  <si>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</si>
  <si>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</si>
  <si>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</si>
  <si>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</si>
  <si>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</si>
  <si>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</si>
  <si>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</si>
  <si>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</si>
  <si>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</si>
  <si>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</si>
  <si>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</si>
  <si>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</si>
  <si>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</si>
  <si>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</si>
  <si>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</si>
  <si>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</si>
  <si>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</si>
  <si>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</si>
  <si>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</si>
  <si>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</si>
  <si>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</si>
  <si>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</si>
  <si>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</si>
  <si>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</si>
  <si>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</si>
  <si>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</si>
  <si>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</si>
  <si>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</si>
  <si>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</si>
  <si>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</si>
  <si>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</si>
  <si>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</si>
  <si>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</si>
  <si>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</si>
  <si>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(A2)</t>
  </si>
  <si>
    <t>(B2)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</si>
  <si>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</si>
  <si>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</si>
  <si>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</si>
  <si>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</si>
  <si>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</si>
  <si>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</si>
  <si>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</si>
  <si>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</si>
  <si>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</si>
  <si>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</si>
  <si>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</si>
  <si>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</si>
  <si>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</si>
  <si>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</si>
  <si>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</si>
  <si>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</si>
  <si>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</si>
  <si>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</si>
  <si>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</si>
  <si>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</si>
  <si>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</si>
  <si>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</si>
  <si>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</si>
  <si>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</si>
  <si>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</si>
  <si>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</si>
  <si>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</si>
  <si>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</si>
  <si>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</si>
  <si>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</si>
  <si>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</si>
  <si>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</si>
  <si>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</si>
  <si>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</si>
  <si>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</si>
  <si>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</si>
  <si>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</si>
  <si>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CUSTO TOTAL PERÍODO</t>
  </si>
  <si>
    <t xml:space="preserve">CUSTO TOTAL PERÍODO 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</si>
  <si>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</si>
  <si>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</si>
  <si>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</si>
  <si>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</si>
  <si>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</si>
  <si>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</si>
  <si>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</si>
  <si>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</si>
  <si>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</si>
  <si>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</si>
  <si>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</si>
  <si>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O valor informado para generos será fixo independente da faixa de atendimento.</t>
  </si>
  <si>
    <t>Cardápio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</si>
  <si>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</si>
  <si>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</si>
  <si>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</si>
  <si>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</si>
  <si>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</si>
  <si>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</si>
  <si>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</si>
  <si>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</si>
  <si>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</si>
  <si>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</si>
  <si>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</si>
  <si>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</si>
  <si>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</si>
  <si>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</si>
  <si>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</si>
  <si>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</si>
  <si>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</si>
  <si>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</si>
  <si>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</si>
  <si>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</si>
  <si>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</si>
  <si>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</si>
  <si>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</si>
  <si>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</si>
  <si>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</si>
  <si>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</si>
  <si>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</si>
  <si>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</si>
  <si>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</si>
  <si>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</si>
  <si>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</si>
  <si>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</si>
  <si>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>Lote 5</t>
  </si>
  <si>
    <t>Total</t>
  </si>
  <si>
    <t>D-K</t>
  </si>
  <si>
    <t>LOTE 05 A - ESCOLAS SEM INSALUBRIDADE</t>
  </si>
  <si>
    <t>ANEXO XIV-M - PLANILHA DE FORMAÇÃO DE CUSTO</t>
  </si>
  <si>
    <t>VALOR UNITÁRIO BRUTO POR ATENDIMENTO - B</t>
  </si>
  <si>
    <t>VALOR UNITÁRIO LÍQUIDO POR ATENDIMENTO - C</t>
  </si>
  <si>
    <t>VALOR TOTAL BRUTO COM ICMS - A X B X DIAS LETIVOS</t>
  </si>
  <si>
    <t>VALOR TOTAL LÍQUIDO SEM ICMS - A X C X DIAS LETIVOS</t>
  </si>
  <si>
    <t>VALOR MÁXIMO PARA O CONTRATO</t>
  </si>
  <si>
    <t>QUANTIDADE</t>
  </si>
  <si>
    <t>VALOR UNITÁRIO MENSAL</t>
  </si>
  <si>
    <t>QUANTIDADE ESTIMADA DE ATENDIMENTOS</t>
  </si>
  <si>
    <t>QUANTIDADE DE NUTRICIONISTA</t>
  </si>
  <si>
    <t>QUANTIDADE DE ATENDIMENTOS/DIA - A</t>
  </si>
  <si>
    <t>Misto</t>
  </si>
  <si>
    <t xml:space="preserve">*** Os valores abaixo referem-se aos valores bruto e líquido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</si>
  <si>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FAIXA 02 - DE 2.901 A 4.300</t>
  </si>
  <si>
    <t>² - Dias letivos apurados no período de 12 meses.</t>
  </si>
  <si>
    <t>(C) = (A1*A2+B1*B2)*12</t>
  </si>
  <si>
    <t>Nº DE DIAS LETIVOS NO PERÍODO 12 MESES</t>
  </si>
  <si>
    <t>FAIXA 03 - DE 7.001 A 13.800</t>
  </si>
  <si>
    <t>FAIXA 04 - DE 1 A 7.000</t>
  </si>
  <si>
    <t>(C) = (A) x (B) X 12</t>
  </si>
  <si>
    <t>VALOR PREVISTO PARA 12 MESES</t>
  </si>
  <si>
    <t>FAIXA 03 - DE 1.401 A 2.900</t>
  </si>
  <si>
    <t>FAIXA 04 - DE 1 A 1.400</t>
  </si>
  <si>
    <t>FAIXA 01 - DE 20.601 A 27.383</t>
  </si>
  <si>
    <t>FAIXA 02 - DE 13.801 A 20.600</t>
  </si>
  <si>
    <t>* Conforme Orientação do Tribunal de Contas da União, Acórdão 950/2007 - Plenário: Descabe, por injurídica e por constituir acréscimo disfarçado da margem de lucro prevista,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</si>
  <si>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FAIXA 01 - DE 4.301 A 5.708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</si>
</sst>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i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3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3" fillId="0" borderId="12" xfId="53" applyFont="1" applyFill="1" applyBorder="1" applyAlignment="1">
      <alignment horizontal="center" vertical="center"/>
      <protection/>
    </xf>
    <xf numFmtId="2" fontId="23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3" fillId="0" borderId="0" xfId="53" applyFont="1" applyAlignment="1">
      <alignment vertical="center"/>
      <protection/>
    </xf>
    <xf numFmtId="0" fontId="23" fillId="0" borderId="12" xfId="53" applyFont="1" applyBorder="1" applyAlignment="1">
      <alignment vertical="center"/>
      <protection/>
    </xf>
    <xf numFmtId="175" fontId="23" fillId="0" borderId="12" xfId="55" applyNumberFormat="1" applyFont="1" applyBorder="1" applyAlignment="1">
      <alignment vertical="center"/>
    </xf>
    <xf numFmtId="44" fontId="23" fillId="0" borderId="12" xfId="50" applyFont="1" applyBorder="1" applyAlignment="1">
      <alignment vertical="center"/>
    </xf>
    <xf numFmtId="10" fontId="23" fillId="0" borderId="12" xfId="55" applyNumberFormat="1" applyFont="1" applyBorder="1" applyAlignment="1">
      <alignment vertical="center"/>
    </xf>
    <xf numFmtId="0" fontId="23" fillId="0" borderId="12" xfId="53" applyFont="1" applyBorder="1" applyAlignment="1">
      <alignment vertical="center" wrapText="1"/>
      <protection/>
    </xf>
    <xf numFmtId="0" fontId="23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vertical="center"/>
      <protection/>
    </xf>
    <xf numFmtId="10" fontId="23" fillId="0" borderId="12" xfId="55" applyNumberFormat="1" applyFont="1" applyFill="1" applyBorder="1" applyAlignment="1">
      <alignment vertical="center"/>
    </xf>
    <xf numFmtId="176" fontId="23" fillId="0" borderId="12" xfId="55" applyNumberFormat="1" applyFont="1" applyBorder="1" applyAlignment="1">
      <alignment vertical="center"/>
    </xf>
    <xf numFmtId="0" fontId="23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2" fillId="0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44" fontId="23" fillId="0" borderId="0" xfId="50" applyFont="1" applyFill="1" applyBorder="1" applyAlignment="1">
      <alignment vertical="center"/>
    </xf>
    <xf numFmtId="44" fontId="3" fillId="0" borderId="0" xfId="50" applyFont="1" applyFill="1" applyBorder="1" applyAlignment="1">
      <alignment vertical="center"/>
    </xf>
    <xf numFmtId="44" fontId="3" fillId="0" borderId="0" xfId="5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182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3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3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3" fillId="0" borderId="0" xfId="53" applyFont="1" applyAlignment="1" applyProtection="1">
      <alignment vertical="center"/>
      <protection locked="0"/>
    </xf>
    <xf numFmtId="0" fontId="23" fillId="0" borderId="0" xfId="53" applyFont="1" applyFill="1" applyAlignment="1" applyProtection="1">
      <alignment vertical="center"/>
      <protection locked="0"/>
    </xf>
    <xf numFmtId="0" fontId="22" fillId="0" borderId="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44" fontId="23" fillId="0" borderId="0" xfId="50" applyFont="1" applyFill="1" applyBorder="1" applyAlignment="1" applyProtection="1">
      <alignment vertical="center"/>
      <protection locked="0"/>
    </xf>
    <xf numFmtId="44" fontId="3" fillId="0" borderId="0" xfId="50" applyFont="1" applyFill="1" applyBorder="1" applyAlignment="1" applyProtection="1">
      <alignment vertical="center"/>
      <protection locked="0"/>
    </xf>
    <xf numFmtId="44" fontId="3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5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3" fillId="0" borderId="12" xfId="46" applyFont="1" applyFill="1" applyBorder="1" applyAlignment="1">
      <alignment horizontal="center" vertical="center"/>
    </xf>
    <xf numFmtId="0" fontId="23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5" fillId="0" borderId="0" xfId="53" applyFont="1" applyAlignment="1">
      <alignment vertical="center"/>
      <protection/>
    </xf>
    <xf numFmtId="3" fontId="23" fillId="0" borderId="0" xfId="53" applyNumberFormat="1" applyFont="1" applyFill="1" applyBorder="1" applyAlignment="1">
      <alignment horizontal="center" vertical="center"/>
      <protection/>
    </xf>
    <xf numFmtId="172" fontId="23" fillId="0" borderId="0" xfId="46" applyFont="1" applyFill="1" applyBorder="1" applyAlignment="1">
      <alignment horizontal="center" vertical="center"/>
    </xf>
    <xf numFmtId="172" fontId="23" fillId="0" borderId="0" xfId="46" applyNumberFormat="1" applyFont="1" applyBorder="1" applyAlignment="1">
      <alignment horizontal="center" vertical="center"/>
    </xf>
    <xf numFmtId="0" fontId="23" fillId="0" borderId="0" xfId="53" applyFont="1" applyFill="1" applyBorder="1" applyAlignment="1">
      <alignment horizontal="center" vertical="center"/>
      <protection/>
    </xf>
    <xf numFmtId="2" fontId="23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26" borderId="12" xfId="53" applyFont="1" applyFill="1" applyBorder="1" applyAlignment="1">
      <alignment horizontal="center" vertical="center"/>
      <protection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4" fillId="26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172" fontId="46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7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5" fillId="0" borderId="12" xfId="53" applyNumberFormat="1" applyFont="1" applyBorder="1" applyAlignment="1">
      <alignment horizontal="center" vertical="center"/>
      <protection/>
    </xf>
    <xf numFmtId="0" fontId="43" fillId="0" borderId="0" xfId="53" applyFont="1" applyAlignment="1" quotePrefix="1">
      <alignment vertical="center"/>
      <protection/>
    </xf>
    <xf numFmtId="0" fontId="47" fillId="0" borderId="0" xfId="0" applyFont="1" applyBorder="1" applyAlignment="1">
      <alignment horizontal="left" vertical="top" wrapText="1"/>
    </xf>
    <xf numFmtId="0" fontId="48" fillId="28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4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79" fontId="23" fillId="0" borderId="12" xfId="53" applyNumberFormat="1" applyFont="1" applyBorder="1" applyAlignment="1">
      <alignment horizontal="center" vertical="center"/>
      <protection/>
    </xf>
    <xf numFmtId="172" fontId="49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0" fontId="0" fillId="0" borderId="0" xfId="53" applyFont="1" applyAlignment="1" quotePrefix="1">
      <alignment vertical="center"/>
      <protection/>
    </xf>
    <xf numFmtId="3" fontId="0" fillId="0" borderId="0" xfId="0" applyNumberFormat="1" applyFont="1" applyAlignment="1">
      <alignment vertical="center"/>
    </xf>
    <xf numFmtId="0" fontId="48" fillId="0" borderId="12" xfId="0" applyFont="1" applyBorder="1" applyAlignment="1">
      <alignment vertical="center"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21" xfId="0" applyFont="1" applyFill="1" applyBorder="1" applyAlignment="1">
      <alignment horizontal="left" vertical="center"/>
    </xf>
    <xf numFmtId="0" fontId="1" fillId="26" borderId="12" xfId="53" applyFont="1" applyFill="1" applyBorder="1" applyAlignment="1">
      <alignment vertical="center"/>
      <protection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3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17" xfId="52" applyFill="1" applyBorder="1" applyAlignment="1">
      <alignment vertical="center"/>
      <protection/>
    </xf>
    <xf numFmtId="0" fontId="0" fillId="25" borderId="20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172" fontId="1" fillId="0" borderId="12" xfId="46" applyFont="1" applyBorder="1" applyAlignment="1">
      <alignment vertical="center"/>
    </xf>
    <xf numFmtId="10" fontId="0" fillId="0" borderId="15" xfId="5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26" borderId="20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172" fontId="1" fillId="0" borderId="12" xfId="49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" fillId="26" borderId="13" xfId="53" applyFont="1" applyFill="1" applyBorder="1" applyAlignment="1">
      <alignment vertical="center"/>
      <protection/>
    </xf>
    <xf numFmtId="0" fontId="1" fillId="0" borderId="0" xfId="53" applyFont="1" applyFill="1" applyBorder="1" applyAlignment="1">
      <alignment vertical="center"/>
      <protection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172" fontId="1" fillId="0" borderId="13" xfId="46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24" fillId="26" borderId="25" xfId="0" applyFont="1" applyFill="1" applyBorder="1" applyAlignment="1">
      <alignment horizontal="center" vertical="center" wrapText="1"/>
    </xf>
    <xf numFmtId="172" fontId="1" fillId="26" borderId="12" xfId="46" applyFont="1" applyFill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0" fontId="1" fillId="0" borderId="23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25" borderId="20" xfId="52" applyFill="1" applyBorder="1" applyAlignment="1">
      <alignment horizontal="left" vertical="center"/>
      <protection/>
    </xf>
    <xf numFmtId="0" fontId="0" fillId="25" borderId="21" xfId="52" applyFill="1" applyBorder="1" applyAlignment="1">
      <alignment horizontal="left" vertical="center"/>
      <protection/>
    </xf>
    <xf numFmtId="0" fontId="0" fillId="25" borderId="22" xfId="52" applyFill="1" applyBorder="1" applyAlignment="1">
      <alignment horizontal="left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0" borderId="23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29" borderId="2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1" fillId="25" borderId="15" xfId="52" applyFont="1" applyFill="1" applyBorder="1" applyAlignment="1">
      <alignment horizontal="left"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26" borderId="23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left" vertical="center"/>
      <protection/>
    </xf>
    <xf numFmtId="0" fontId="25" fillId="0" borderId="0" xfId="53" applyFont="1" applyAlignment="1">
      <alignment horizontal="center" vertical="center"/>
      <protection/>
    </xf>
    <xf numFmtId="0" fontId="26" fillId="26" borderId="12" xfId="53" applyFont="1" applyFill="1" applyBorder="1" applyAlignment="1">
      <alignment horizontal="center" vertical="center"/>
      <protection/>
    </xf>
    <xf numFmtId="0" fontId="1" fillId="26" borderId="23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23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0" xfId="53" applyFont="1" applyFill="1" applyAlignment="1">
      <alignment horizontal="center" vertical="center"/>
      <protection/>
    </xf>
    <xf numFmtId="0" fontId="0" fillId="0" borderId="0" xfId="53" applyFont="1" applyAlignment="1" quotePrefix="1">
      <alignment horizontal="center" vertical="center"/>
      <protection/>
    </xf>
    <xf numFmtId="0" fontId="43" fillId="0" borderId="0" xfId="53" applyFont="1" applyAlignment="1" quotePrefix="1">
      <alignment horizontal="left" vertical="center"/>
      <protection/>
    </xf>
    <xf numFmtId="10" fontId="0" fillId="0" borderId="0" xfId="55" applyNumberFormat="1" applyFont="1" applyFill="1" applyBorder="1" applyAlignment="1">
      <alignment horizontal="center" vertical="center"/>
    </xf>
    <xf numFmtId="10" fontId="0" fillId="0" borderId="0" xfId="55" applyNumberFormat="1" applyFont="1" applyFill="1" applyBorder="1" applyAlignment="1">
      <alignment horizontal="left" vertical="center" wrapText="1" indent="1"/>
    </xf>
    <xf numFmtId="0" fontId="25" fillId="0" borderId="0" xfId="53" applyFont="1" applyAlignment="1" applyProtection="1">
      <alignment horizontal="center" vertical="center"/>
      <protection locked="0"/>
    </xf>
    <xf numFmtId="0" fontId="26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1" fillId="30" borderId="23" xfId="53" applyFont="1" applyFill="1" applyBorder="1" applyAlignment="1">
      <alignment horizontal="center" vertical="center"/>
      <protection/>
    </xf>
    <xf numFmtId="0" fontId="1" fillId="30" borderId="10" xfId="53" applyFont="1" applyFill="1" applyBorder="1" applyAlignment="1">
      <alignment horizontal="center" vertical="center"/>
      <protection/>
    </xf>
    <xf numFmtId="0" fontId="1" fillId="30" borderId="13" xfId="53" applyFont="1" applyFill="1" applyBorder="1" applyAlignment="1">
      <alignment horizontal="center" vertical="center"/>
      <protection/>
    </xf>
    <xf numFmtId="0" fontId="1" fillId="31" borderId="23" xfId="53" applyFont="1" applyFill="1" applyBorder="1" applyAlignment="1">
      <alignment horizontal="center" vertical="center"/>
      <protection/>
    </xf>
    <xf numFmtId="0" fontId="1" fillId="31" borderId="10" xfId="53" applyFont="1" applyFill="1" applyBorder="1" applyAlignment="1">
      <alignment horizontal="center" vertical="center"/>
      <protection/>
    </xf>
    <xf numFmtId="0" fontId="1" fillId="31" borderId="13" xfId="53" applyFont="1" applyFill="1" applyBorder="1" applyAlignment="1">
      <alignment horizontal="center" vertical="center"/>
      <protection/>
    </xf>
    <xf numFmtId="0" fontId="1" fillId="25" borderId="23" xfId="53" applyFont="1" applyFill="1" applyBorder="1" applyAlignment="1">
      <alignment horizontal="center" vertical="center"/>
      <protection/>
    </xf>
    <xf numFmtId="0" fontId="1" fillId="25" borderId="10" xfId="53" applyFont="1" applyFill="1" applyBorder="1" applyAlignment="1">
      <alignment horizontal="center" vertical="center"/>
      <protection/>
    </xf>
    <xf numFmtId="0" fontId="1" fillId="25" borderId="13" xfId="53" applyFont="1" applyFill="1" applyBorder="1" applyAlignment="1">
      <alignment horizontal="center" vertical="center"/>
      <protection/>
    </xf>
    <xf numFmtId="0" fontId="1" fillId="26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31" borderId="12" xfId="53" applyFont="1" applyFill="1" applyBorder="1" applyAlignment="1">
      <alignment horizontal="center" vertical="center"/>
      <protection/>
    </xf>
    <xf numFmtId="0" fontId="1" fillId="30" borderId="23" xfId="0" applyFont="1" applyFill="1" applyBorder="1" applyAlignment="1" applyProtection="1">
      <alignment horizontal="center" vertical="center"/>
      <protection locked="0"/>
    </xf>
    <xf numFmtId="0" fontId="1" fillId="30" borderId="10" xfId="0" applyFont="1" applyFill="1" applyBorder="1" applyAlignment="1" applyProtection="1">
      <alignment horizontal="center" vertical="center"/>
      <protection locked="0"/>
    </xf>
    <xf numFmtId="0" fontId="1" fillId="30" borderId="13" xfId="0" applyFont="1" applyFill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7" borderId="16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/>
    </xf>
    <xf numFmtId="0" fontId="1" fillId="25" borderId="12" xfId="53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justify" wrapText="1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31" borderId="23" xfId="0" applyFont="1" applyFill="1" applyBorder="1" applyAlignment="1" applyProtection="1">
      <alignment horizontal="center" vertical="center"/>
      <protection locked="0"/>
    </xf>
    <xf numFmtId="0" fontId="1" fillId="31" borderId="1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justify" vertical="justify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left" vertical="center" wrapText="1"/>
    </xf>
    <xf numFmtId="0" fontId="1" fillId="31" borderId="13" xfId="0" applyFont="1" applyFill="1" applyBorder="1" applyAlignment="1" applyProtection="1">
      <alignment horizontal="center" vertical="center"/>
      <protection locked="0"/>
    </xf>
    <xf numFmtId="0" fontId="46" fillId="26" borderId="20" xfId="0" applyFont="1" applyFill="1" applyBorder="1" applyAlignment="1">
      <alignment horizontal="center" vertical="center" wrapText="1"/>
    </xf>
    <xf numFmtId="0" fontId="46" fillId="26" borderId="22" xfId="0" applyFont="1" applyFill="1" applyBorder="1" applyAlignment="1">
      <alignment horizontal="center"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00B050"/>
  </sheetPr>
  <dimension ref="A1:F54"/>
  <sheetViews>
    <sheetView showGridLines="0" view="pageBreakPreview" zoomScale="85" zoomScaleNormal="85" zoomScaleSheetLayoutView="85" workbookViewId="0" topLeftCell="A1">
      <selection activeCell="G43" sqref="G43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64" bestFit="1" customWidth="1"/>
    <col min="4" max="4" width="12.140625" style="164" bestFit="1" customWidth="1"/>
    <col min="5" max="16384" width="9.140625" style="164" customWidth="1"/>
  </cols>
  <sheetData>
    <row r="1" spans="1:2" ht="17.25" customHeight="1">
      <c r="A1" s="227" t="s">
        <v>204</v>
      </c>
      <c r="B1" s="227"/>
    </row>
    <row r="2" spans="1:2" ht="12.75">
      <c r="A2" s="227" t="s">
        <v>203</v>
      </c>
      <c r="B2" s="227"/>
    </row>
    <row r="3" spans="1:2" ht="12.75">
      <c r="A3" s="227" t="s">
        <v>95</v>
      </c>
      <c r="B3" s="227"/>
    </row>
    <row r="5" spans="1:2" ht="25.5" customHeight="1">
      <c r="A5" s="231" t="s">
        <v>96</v>
      </c>
      <c r="B5" s="231"/>
    </row>
    <row r="6" ht="16.5" customHeight="1">
      <c r="A6" s="24"/>
    </row>
    <row r="7" ht="15.75" customHeight="1">
      <c r="A7" s="26"/>
    </row>
    <row r="8" spans="1:2" ht="15.75" customHeight="1">
      <c r="A8" s="228" t="s">
        <v>60</v>
      </c>
      <c r="B8" s="228"/>
    </row>
    <row r="9" spans="1:2" ht="31.5" customHeight="1">
      <c r="A9" s="225" t="s">
        <v>147</v>
      </c>
      <c r="B9" s="225"/>
    </row>
    <row r="10" spans="1:4" ht="18" customHeight="1">
      <c r="A10" s="29"/>
      <c r="D10" s="165"/>
    </row>
    <row r="11" spans="1:2" ht="18" customHeight="1">
      <c r="A11" s="229" t="s">
        <v>61</v>
      </c>
      <c r="B11" s="230"/>
    </row>
    <row r="12" ht="18" customHeight="1">
      <c r="A12" s="28"/>
    </row>
    <row r="13" spans="1:2" ht="18" customHeight="1">
      <c r="A13" s="232" t="s">
        <v>50</v>
      </c>
      <c r="B13" s="232"/>
    </row>
    <row r="14" ht="18" customHeight="1">
      <c r="A14" s="28"/>
    </row>
    <row r="15" spans="1:2" ht="30.75" customHeight="1">
      <c r="A15" s="233" t="s">
        <v>94</v>
      </c>
      <c r="B15" s="233"/>
    </row>
    <row r="16" ht="18" customHeight="1">
      <c r="A16" s="28"/>
    </row>
    <row r="17" ht="18" customHeight="1">
      <c r="A17" s="28"/>
    </row>
    <row r="18" spans="1:2" ht="12.75">
      <c r="A18" s="233" t="s">
        <v>127</v>
      </c>
      <c r="B18" s="233"/>
    </row>
    <row r="19" spans="1:2" ht="30" customHeight="1">
      <c r="A19" s="226" t="s">
        <v>126</v>
      </c>
      <c r="B19" s="226"/>
    </row>
    <row r="20" spans="1:2" ht="18" customHeight="1">
      <c r="A20" s="28"/>
      <c r="B20" s="69"/>
    </row>
    <row r="21" spans="1:2" ht="26.25" customHeight="1">
      <c r="A21" s="225" t="s">
        <v>62</v>
      </c>
      <c r="B21" s="225"/>
    </row>
    <row r="22" spans="1:2" ht="12.75">
      <c r="A22" s="34"/>
      <c r="B22" s="34"/>
    </row>
    <row r="23" spans="1:2" ht="12.75">
      <c r="A23" s="67" t="s">
        <v>102</v>
      </c>
      <c r="B23" s="94"/>
    </row>
    <row r="24" spans="1:2" ht="12.75">
      <c r="A24" s="67" t="s">
        <v>97</v>
      </c>
      <c r="B24" s="67"/>
    </row>
    <row r="25" spans="1:2" ht="12.75">
      <c r="A25" s="67" t="s">
        <v>98</v>
      </c>
      <c r="B25" s="67"/>
    </row>
    <row r="26" spans="1:2" ht="12.75">
      <c r="A26" s="67" t="s">
        <v>99</v>
      </c>
      <c r="B26" s="67"/>
    </row>
    <row r="27" spans="1:2" ht="12.75">
      <c r="A27" s="67" t="s">
        <v>100</v>
      </c>
      <c r="B27" s="67"/>
    </row>
    <row r="28" spans="1:2" ht="12.75">
      <c r="A28" s="67" t="s">
        <v>101</v>
      </c>
      <c r="B28" s="67"/>
    </row>
    <row r="29" spans="1:2" ht="27" customHeight="1">
      <c r="A29" s="67" t="s">
        <v>128</v>
      </c>
      <c r="B29" s="67"/>
    </row>
    <row r="30" spans="1:2" ht="18" customHeight="1">
      <c r="A30" s="67" t="s">
        <v>129</v>
      </c>
      <c r="B30" s="67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65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66"/>
    </row>
    <row r="52" spans="1:6" ht="18" customHeight="1">
      <c r="A52" s="28"/>
      <c r="F52" s="166"/>
    </row>
    <row r="53" ht="18" customHeight="1">
      <c r="A53" s="28"/>
    </row>
    <row r="54" spans="1:3" ht="21" customHeight="1">
      <c r="A54" s="31"/>
      <c r="C54" s="167"/>
    </row>
  </sheetData>
  <sheetProtection/>
  <mergeCells count="12">
    <mergeCell ref="A1:B1"/>
    <mergeCell ref="A13:B13"/>
    <mergeCell ref="A15:B15"/>
    <mergeCell ref="A18:B18"/>
    <mergeCell ref="A3:B3"/>
    <mergeCell ref="A21:B21"/>
    <mergeCell ref="A19:B19"/>
    <mergeCell ref="A2:B2"/>
    <mergeCell ref="A8:B8"/>
    <mergeCell ref="A9:B9"/>
    <mergeCell ref="A11:B11"/>
    <mergeCell ref="A5:B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8">
    <tabColor rgb="FF00B050"/>
  </sheetPr>
  <dimension ref="A1:I29"/>
  <sheetViews>
    <sheetView showGridLines="0" view="pageBreakPreview" zoomScaleNormal="85" zoomScaleSheetLayoutView="100" zoomScalePageLayoutView="0" workbookViewId="0" topLeftCell="A7">
      <selection activeCell="K22" sqref="K22"/>
    </sheetView>
  </sheetViews>
  <sheetFormatPr defaultColWidth="10.421875" defaultRowHeight="12.75"/>
  <cols>
    <col min="1" max="1" width="15.7109375" style="15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7.25" customHeight="1">
      <c r="A1" s="266" t="str">
        <f>'D - sem insalubridade'!A1</f>
        <v>ANEXO XIV-M - PLANILHA DE FORMAÇÃO DE CUSTO</v>
      </c>
      <c r="B1" s="266"/>
      <c r="C1" s="266"/>
      <c r="D1" s="266"/>
      <c r="E1" s="266"/>
      <c r="F1" s="266"/>
      <c r="G1" s="266"/>
    </row>
    <row r="2" spans="1:7" ht="12.75">
      <c r="A2" s="227" t="str">
        <f>'D - sem insalubridade'!A2:B2</f>
        <v>LOTE 05 A - ESCOLAS SEM INSALUBRIDADE</v>
      </c>
      <c r="B2" s="227"/>
      <c r="C2" s="227"/>
      <c r="D2" s="227"/>
      <c r="E2" s="227"/>
      <c r="F2" s="227"/>
      <c r="G2" s="227"/>
    </row>
    <row r="3" spans="1:7" ht="12.75">
      <c r="A3" s="227" t="s">
        <v>107</v>
      </c>
      <c r="B3" s="227"/>
      <c r="C3" s="227"/>
      <c r="D3" s="227"/>
      <c r="E3" s="227"/>
      <c r="F3" s="227"/>
      <c r="G3" s="227"/>
    </row>
    <row r="4" spans="1:7" ht="12.75">
      <c r="A4" s="60"/>
      <c r="B4" s="60"/>
      <c r="C4" s="60"/>
      <c r="D4" s="60"/>
      <c r="E4" s="60"/>
      <c r="F4" s="60"/>
      <c r="G4" s="60"/>
    </row>
    <row r="5" spans="1:7" ht="12.75">
      <c r="A5" s="276" t="s">
        <v>88</v>
      </c>
      <c r="B5" s="276"/>
      <c r="C5" s="276"/>
      <c r="D5" s="276"/>
      <c r="E5" s="276"/>
      <c r="F5" s="276"/>
      <c r="G5" s="276"/>
    </row>
    <row r="7" ht="12.75">
      <c r="A7" s="99" t="s">
        <v>120</v>
      </c>
    </row>
    <row r="8" spans="1:9" ht="12.75">
      <c r="A8" s="278"/>
      <c r="B8" s="278"/>
      <c r="C8" s="278"/>
      <c r="D8" s="278"/>
      <c r="E8" s="278"/>
      <c r="F8" s="278"/>
      <c r="G8" s="278"/>
      <c r="H8" s="169"/>
      <c r="I8" s="169"/>
    </row>
    <row r="9" spans="1:9" ht="12.75">
      <c r="A9" s="277" t="s">
        <v>218</v>
      </c>
      <c r="B9" s="277"/>
      <c r="C9" s="277"/>
      <c r="D9" s="184">
        <v>202</v>
      </c>
      <c r="F9" s="169"/>
      <c r="G9" s="169"/>
      <c r="H9" s="169"/>
      <c r="I9" s="169"/>
    </row>
    <row r="10" spans="1:7" ht="12.75">
      <c r="A10" s="60"/>
      <c r="B10" s="60"/>
      <c r="C10" s="60"/>
      <c r="D10" s="60"/>
      <c r="E10" s="60"/>
      <c r="F10" s="60"/>
      <c r="G10" s="60"/>
    </row>
    <row r="11" spans="1:9" ht="12.75">
      <c r="A11" s="263" t="str">
        <f>'D-C'!A11:I11</f>
        <v>FAIXA 01 - DE 20.601 A 27.383</v>
      </c>
      <c r="B11" s="283"/>
      <c r="C11" s="283"/>
      <c r="D11" s="283"/>
      <c r="E11" s="283"/>
      <c r="F11" s="283"/>
      <c r="G11" s="264"/>
      <c r="H11" s="189"/>
      <c r="I11" s="189"/>
    </row>
    <row r="12" spans="1:7" ht="51">
      <c r="A12" s="224" t="s">
        <v>213</v>
      </c>
      <c r="B12" s="224" t="s">
        <v>211</v>
      </c>
      <c r="C12" s="224" t="s">
        <v>153</v>
      </c>
      <c r="D12" s="224" t="s">
        <v>220</v>
      </c>
      <c r="E12" s="224" t="s">
        <v>123</v>
      </c>
      <c r="F12" s="224" t="s">
        <v>212</v>
      </c>
      <c r="G12" s="224" t="s">
        <v>75</v>
      </c>
    </row>
    <row r="13" spans="1:7" ht="12.75">
      <c r="A13" s="5" t="s">
        <v>63</v>
      </c>
      <c r="B13" s="5" t="s">
        <v>64</v>
      </c>
      <c r="C13" s="21" t="s">
        <v>223</v>
      </c>
      <c r="D13" s="5" t="s">
        <v>119</v>
      </c>
      <c r="E13" s="21" t="s">
        <v>85</v>
      </c>
      <c r="F13" s="5" t="s">
        <v>84</v>
      </c>
      <c r="G13" s="21" t="s">
        <v>86</v>
      </c>
    </row>
    <row r="14" spans="1:7" ht="12.75">
      <c r="A14" s="9">
        <v>12</v>
      </c>
      <c r="B14" s="96">
        <f>A14*'D-E'!$D$36</f>
        <v>0</v>
      </c>
      <c r="C14" s="7">
        <f>B14*$D$9</f>
        <v>0</v>
      </c>
      <c r="D14" s="9">
        <f>'D-C'!F15</f>
        <v>202</v>
      </c>
      <c r="E14" s="7">
        <f>C14/D14</f>
        <v>0</v>
      </c>
      <c r="F14" s="68">
        <f>'D-C'!H15</f>
        <v>27383</v>
      </c>
      <c r="G14" s="10">
        <f>E14/F14</f>
        <v>0</v>
      </c>
    </row>
    <row r="16" spans="1:9" ht="12.75">
      <c r="A16" s="263" t="str">
        <f>'D-C'!A18:I18</f>
        <v>FAIXA 02 - DE 13.801 A 20.600</v>
      </c>
      <c r="B16" s="283"/>
      <c r="C16" s="283"/>
      <c r="D16" s="283"/>
      <c r="E16" s="283"/>
      <c r="F16" s="283"/>
      <c r="G16" s="264"/>
      <c r="H16" s="189"/>
      <c r="I16" s="189"/>
    </row>
    <row r="17" spans="1:7" ht="51">
      <c r="A17" s="224" t="s">
        <v>213</v>
      </c>
      <c r="B17" s="224" t="s">
        <v>211</v>
      </c>
      <c r="C17" s="224" t="s">
        <v>153</v>
      </c>
      <c r="D17" s="224" t="s">
        <v>220</v>
      </c>
      <c r="E17" s="224" t="s">
        <v>123</v>
      </c>
      <c r="F17" s="224" t="s">
        <v>212</v>
      </c>
      <c r="G17" s="224" t="s">
        <v>75</v>
      </c>
    </row>
    <row r="18" spans="1:7" ht="12.75">
      <c r="A18" s="5" t="s">
        <v>63</v>
      </c>
      <c r="B18" s="5" t="s">
        <v>64</v>
      </c>
      <c r="C18" s="21" t="s">
        <v>223</v>
      </c>
      <c r="D18" s="5" t="s">
        <v>119</v>
      </c>
      <c r="E18" s="21" t="s">
        <v>85</v>
      </c>
      <c r="F18" s="5" t="s">
        <v>84</v>
      </c>
      <c r="G18" s="21" t="s">
        <v>86</v>
      </c>
    </row>
    <row r="19" spans="1:7" ht="12.75">
      <c r="A19" s="9">
        <f>A14</f>
        <v>12</v>
      </c>
      <c r="B19" s="96">
        <f>A19*'D-E'!$D$36</f>
        <v>0</v>
      </c>
      <c r="C19" s="7">
        <f>B19*$D$9</f>
        <v>0</v>
      </c>
      <c r="D19" s="9">
        <f>'D-C'!F22</f>
        <v>202</v>
      </c>
      <c r="E19" s="7">
        <f>C19/D19</f>
        <v>0</v>
      </c>
      <c r="F19" s="68">
        <f>'D-C'!H22</f>
        <v>20600</v>
      </c>
      <c r="G19" s="10">
        <f>E19/F19</f>
        <v>0</v>
      </c>
    </row>
    <row r="21" spans="1:9" ht="12.75">
      <c r="A21" s="263" t="str">
        <f>'D-C'!A25:I25</f>
        <v>FAIXA 03 - DE 7.001 A 13.800</v>
      </c>
      <c r="B21" s="283"/>
      <c r="C21" s="283"/>
      <c r="D21" s="283"/>
      <c r="E21" s="283"/>
      <c r="F21" s="283"/>
      <c r="G21" s="264"/>
      <c r="H21" s="189"/>
      <c r="I21" s="189"/>
    </row>
    <row r="22" spans="1:7" ht="51">
      <c r="A22" s="224" t="s">
        <v>213</v>
      </c>
      <c r="B22" s="224" t="s">
        <v>211</v>
      </c>
      <c r="C22" s="224" t="s">
        <v>153</v>
      </c>
      <c r="D22" s="224" t="s">
        <v>220</v>
      </c>
      <c r="E22" s="224" t="s">
        <v>123</v>
      </c>
      <c r="F22" s="224" t="s">
        <v>212</v>
      </c>
      <c r="G22" s="224" t="s">
        <v>75</v>
      </c>
    </row>
    <row r="23" spans="1:7" ht="12.75">
      <c r="A23" s="5" t="s">
        <v>63</v>
      </c>
      <c r="B23" s="5" t="s">
        <v>64</v>
      </c>
      <c r="C23" s="21" t="s">
        <v>223</v>
      </c>
      <c r="D23" s="5" t="s">
        <v>119</v>
      </c>
      <c r="E23" s="21" t="s">
        <v>85</v>
      </c>
      <c r="F23" s="5" t="s">
        <v>84</v>
      </c>
      <c r="G23" s="21" t="s">
        <v>86</v>
      </c>
    </row>
    <row r="24" spans="1:7" ht="12.75">
      <c r="A24" s="9">
        <f>A14</f>
        <v>12</v>
      </c>
      <c r="B24" s="96">
        <f>A24*'D-E'!$D$36</f>
        <v>0</v>
      </c>
      <c r="C24" s="7">
        <f>B24*$D$9</f>
        <v>0</v>
      </c>
      <c r="D24" s="9">
        <f>'D-C'!F29</f>
        <v>202</v>
      </c>
      <c r="E24" s="7">
        <f>C24/D24</f>
        <v>0</v>
      </c>
      <c r="F24" s="68">
        <f>'D-C'!H29</f>
        <v>13800</v>
      </c>
      <c r="G24" s="10">
        <f>E24/F24</f>
        <v>0</v>
      </c>
    </row>
    <row r="26" spans="1:9" ht="12.75">
      <c r="A26" s="263" t="str">
        <f>'D-C'!A32:I32</f>
        <v>FAIXA 04 - DE 1 A 7.000</v>
      </c>
      <c r="B26" s="283"/>
      <c r="C26" s="283"/>
      <c r="D26" s="283"/>
      <c r="E26" s="283"/>
      <c r="F26" s="283"/>
      <c r="G26" s="264"/>
      <c r="H26" s="189"/>
      <c r="I26" s="189"/>
    </row>
    <row r="27" spans="1:7" ht="51">
      <c r="A27" s="224" t="s">
        <v>213</v>
      </c>
      <c r="B27" s="224" t="s">
        <v>211</v>
      </c>
      <c r="C27" s="224" t="s">
        <v>153</v>
      </c>
      <c r="D27" s="224" t="s">
        <v>220</v>
      </c>
      <c r="E27" s="224" t="s">
        <v>123</v>
      </c>
      <c r="F27" s="224" t="s">
        <v>212</v>
      </c>
      <c r="G27" s="224" t="s">
        <v>75</v>
      </c>
    </row>
    <row r="28" spans="1:7" ht="12.75">
      <c r="A28" s="5" t="s">
        <v>63</v>
      </c>
      <c r="B28" s="5" t="s">
        <v>64</v>
      </c>
      <c r="C28" s="21" t="s">
        <v>223</v>
      </c>
      <c r="D28" s="5" t="s">
        <v>119</v>
      </c>
      <c r="E28" s="21" t="s">
        <v>85</v>
      </c>
      <c r="F28" s="5" t="s">
        <v>84</v>
      </c>
      <c r="G28" s="21" t="s">
        <v>86</v>
      </c>
    </row>
    <row r="29" spans="1:7" ht="12.75">
      <c r="A29" s="9">
        <f>A14</f>
        <v>12</v>
      </c>
      <c r="B29" s="96">
        <f>A29*'D-E'!$D$36</f>
        <v>0</v>
      </c>
      <c r="C29" s="7">
        <f>B29*$D$9</f>
        <v>0</v>
      </c>
      <c r="D29" s="9">
        <f>'D-C'!F36</f>
        <v>202</v>
      </c>
      <c r="E29" s="7">
        <f>C29/D29</f>
        <v>0</v>
      </c>
      <c r="F29" s="68">
        <f>'D-C'!H36</f>
        <v>7000</v>
      </c>
      <c r="G29" s="10">
        <f>E29/F29</f>
        <v>0</v>
      </c>
    </row>
  </sheetData>
  <sheetProtection/>
  <mergeCells count="10">
    <mergeCell ref="A26:G26"/>
    <mergeCell ref="A2:G2"/>
    <mergeCell ref="A3:G3"/>
    <mergeCell ref="A1:G1"/>
    <mergeCell ref="A9:C9"/>
    <mergeCell ref="A11:G11"/>
    <mergeCell ref="A8:G8"/>
    <mergeCell ref="A5:G5"/>
    <mergeCell ref="A16:G16"/>
    <mergeCell ref="A21:G2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9">
    <tabColor rgb="FF00B050"/>
  </sheetPr>
  <dimension ref="A1:M61"/>
  <sheetViews>
    <sheetView showGridLines="0" view="pageBreakPreview" zoomScale="106" zoomScaleNormal="85" zoomScaleSheetLayoutView="106" zoomScalePageLayoutView="0" workbookViewId="0" topLeftCell="A1">
      <selection activeCell="G43" sqref="G43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6.00390625" style="1" customWidth="1"/>
    <col min="6" max="6" width="15.57421875" style="1" customWidth="1"/>
    <col min="7" max="8" width="7.57421875" style="128" customWidth="1"/>
    <col min="9" max="11" width="9.140625" style="128" customWidth="1"/>
    <col min="12" max="16384" width="9.140625" style="1" customWidth="1"/>
  </cols>
  <sheetData>
    <row r="1" spans="1:6" ht="30.75" customHeight="1">
      <c r="A1" s="227" t="str">
        <f>'D - sem insalubridade'!A1</f>
        <v>ANEXO XIV-M - PLANILHA DE FORMAÇÃO DE CUSTO</v>
      </c>
      <c r="B1" s="227"/>
      <c r="C1" s="227"/>
      <c r="D1" s="227"/>
      <c r="E1" s="227"/>
      <c r="F1" s="227"/>
    </row>
    <row r="2" spans="1:6" ht="12.75">
      <c r="A2" s="227" t="str">
        <f>'D - sem insalubridade'!A2:B2</f>
        <v>LOTE 05 A - ESCOLAS SEM INSALUBRIDADE</v>
      </c>
      <c r="B2" s="227"/>
      <c r="C2" s="227"/>
      <c r="D2" s="227"/>
      <c r="E2" s="227"/>
      <c r="F2" s="227"/>
    </row>
    <row r="3" spans="1:6" ht="12.75">
      <c r="A3" s="227" t="s">
        <v>108</v>
      </c>
      <c r="B3" s="227"/>
      <c r="C3" s="227"/>
      <c r="D3" s="227"/>
      <c r="E3" s="227"/>
      <c r="F3" s="227"/>
    </row>
    <row r="4" spans="2:6" ht="7.5" customHeight="1">
      <c r="B4" s="60"/>
      <c r="C4" s="60"/>
      <c r="D4" s="60"/>
      <c r="E4" s="60"/>
      <c r="F4" s="60"/>
    </row>
    <row r="5" spans="1:6" ht="30" customHeight="1">
      <c r="A5" s="293" t="s">
        <v>144</v>
      </c>
      <c r="B5" s="293"/>
      <c r="C5" s="293"/>
      <c r="D5" s="293"/>
      <c r="E5" s="293"/>
      <c r="F5" s="293"/>
    </row>
    <row r="6" spans="1:11" ht="30" customHeight="1">
      <c r="A6" s="295" t="s">
        <v>91</v>
      </c>
      <c r="B6" s="295"/>
      <c r="C6" s="295"/>
      <c r="D6" s="295"/>
      <c r="E6" s="295"/>
      <c r="F6" s="174"/>
      <c r="K6" s="1"/>
    </row>
    <row r="7" spans="1:10" s="44" customFormat="1" ht="12.75">
      <c r="A7" s="295" t="s">
        <v>166</v>
      </c>
      <c r="B7" s="295"/>
      <c r="C7" s="295"/>
      <c r="D7" s="295"/>
      <c r="E7" s="295"/>
      <c r="F7" s="211"/>
      <c r="G7" s="129"/>
      <c r="H7" s="129"/>
      <c r="I7" s="129"/>
      <c r="J7" s="129"/>
    </row>
    <row r="8" spans="1:10" s="44" customFormat="1" ht="13.5" customHeight="1">
      <c r="A8" s="294" t="s">
        <v>172</v>
      </c>
      <c r="B8" s="294"/>
      <c r="C8" s="294"/>
      <c r="D8" s="294"/>
      <c r="E8" s="294"/>
      <c r="F8" s="294"/>
      <c r="G8" s="129"/>
      <c r="H8" s="129"/>
      <c r="I8" s="129"/>
      <c r="J8" s="129"/>
    </row>
    <row r="9" spans="1:10" s="44" customFormat="1" ht="12.75">
      <c r="A9" s="170"/>
      <c r="B9" s="170"/>
      <c r="C9" s="170"/>
      <c r="D9" s="170"/>
      <c r="E9" s="170"/>
      <c r="F9" s="211"/>
      <c r="G9" s="129"/>
      <c r="H9" s="129"/>
      <c r="I9" s="129"/>
      <c r="J9" s="129"/>
    </row>
    <row r="10" spans="1:10" s="44" customFormat="1" ht="12.75">
      <c r="A10" s="171" t="s">
        <v>167</v>
      </c>
      <c r="B10" s="171" t="s">
        <v>200</v>
      </c>
      <c r="C10" s="170"/>
      <c r="D10" s="170"/>
      <c r="E10" s="170"/>
      <c r="F10" s="211"/>
      <c r="G10" s="129"/>
      <c r="H10" s="129"/>
      <c r="I10" s="129"/>
      <c r="J10" s="129"/>
    </row>
    <row r="11" spans="1:10" s="44" customFormat="1" ht="12.75">
      <c r="A11" s="172" t="s">
        <v>168</v>
      </c>
      <c r="B11" s="173"/>
      <c r="C11" s="170"/>
      <c r="D11" s="170"/>
      <c r="E11" s="170"/>
      <c r="F11" s="211"/>
      <c r="G11" s="129"/>
      <c r="H11" s="129"/>
      <c r="I11" s="129"/>
      <c r="J11" s="129"/>
    </row>
    <row r="12" spans="1:10" s="44" customFormat="1" ht="12.75">
      <c r="A12" s="172" t="s">
        <v>215</v>
      </c>
      <c r="B12" s="173"/>
      <c r="C12" s="170"/>
      <c r="D12" s="170"/>
      <c r="E12" s="170"/>
      <c r="F12" s="211"/>
      <c r="G12" s="129"/>
      <c r="H12" s="129"/>
      <c r="I12" s="129"/>
      <c r="J12" s="129"/>
    </row>
    <row r="13" spans="1:10" s="44" customFormat="1" ht="12.75">
      <c r="A13" s="172" t="s">
        <v>169</v>
      </c>
      <c r="B13" s="173"/>
      <c r="C13" s="170"/>
      <c r="D13" s="170"/>
      <c r="E13" s="170"/>
      <c r="F13" s="211"/>
      <c r="G13" s="129"/>
      <c r="H13" s="129"/>
      <c r="I13" s="129"/>
      <c r="J13" s="129"/>
    </row>
    <row r="14" spans="1:10" s="44" customFormat="1" ht="12.75">
      <c r="A14" s="172" t="s">
        <v>170</v>
      </c>
      <c r="B14" s="173"/>
      <c r="C14" s="170"/>
      <c r="D14" s="170"/>
      <c r="E14" s="170"/>
      <c r="F14" s="211"/>
      <c r="G14" s="129"/>
      <c r="H14" s="129"/>
      <c r="I14" s="129"/>
      <c r="J14" s="129"/>
    </row>
    <row r="15" spans="1:10" s="44" customFormat="1" ht="14.25">
      <c r="A15" s="172" t="s">
        <v>171</v>
      </c>
      <c r="B15" s="173"/>
      <c r="C15" s="176"/>
      <c r="D15" s="176"/>
      <c r="E15" s="176"/>
      <c r="F15" s="130"/>
      <c r="G15" s="130"/>
      <c r="H15" s="130"/>
      <c r="I15" s="130"/>
      <c r="J15" s="130"/>
    </row>
    <row r="16" spans="1:11" s="44" customFormat="1" ht="13.5" customHeight="1">
      <c r="A16" s="294" t="s">
        <v>173</v>
      </c>
      <c r="B16" s="294"/>
      <c r="C16" s="294"/>
      <c r="D16" s="294"/>
      <c r="E16" s="294"/>
      <c r="F16" s="294"/>
      <c r="G16" s="130"/>
      <c r="H16" s="130"/>
      <c r="I16" s="130"/>
      <c r="J16" s="130"/>
      <c r="K16" s="130"/>
    </row>
    <row r="17" spans="2:11" s="44" customFormat="1" ht="14.25">
      <c r="B17" s="174"/>
      <c r="C17" s="175"/>
      <c r="D17" s="176"/>
      <c r="E17" s="55"/>
      <c r="F17" s="55"/>
      <c r="G17" s="130"/>
      <c r="H17" s="130"/>
      <c r="I17" s="130"/>
      <c r="J17" s="130"/>
      <c r="K17" s="130"/>
    </row>
    <row r="18" spans="1:9" ht="12.75">
      <c r="A18" s="290" t="str">
        <f>'D-C'!A11:I11</f>
        <v>FAIXA 01 - DE 20.601 A 27.383</v>
      </c>
      <c r="B18" s="291"/>
      <c r="C18" s="291"/>
      <c r="D18" s="291"/>
      <c r="E18" s="291"/>
      <c r="F18" s="292"/>
      <c r="G18" s="189"/>
      <c r="H18" s="189"/>
      <c r="I18" s="189"/>
    </row>
    <row r="19" spans="1:13" ht="51">
      <c r="A19" s="136" t="s">
        <v>27</v>
      </c>
      <c r="B19" s="136" t="s">
        <v>224</v>
      </c>
      <c r="C19" s="136" t="s">
        <v>220</v>
      </c>
      <c r="D19" s="136" t="s">
        <v>175</v>
      </c>
      <c r="E19" s="224" t="s">
        <v>212</v>
      </c>
      <c r="F19" s="136" t="s">
        <v>176</v>
      </c>
      <c r="G19" s="1"/>
      <c r="L19" s="128"/>
      <c r="M19" s="128"/>
    </row>
    <row r="20" spans="2:13" ht="12.75">
      <c r="B20" s="5" t="s">
        <v>63</v>
      </c>
      <c r="C20" s="5" t="s">
        <v>64</v>
      </c>
      <c r="D20" s="21" t="s">
        <v>174</v>
      </c>
      <c r="E20" s="5" t="s">
        <v>80</v>
      </c>
      <c r="F20" s="21" t="s">
        <v>85</v>
      </c>
      <c r="G20" s="1"/>
      <c r="L20" s="128"/>
      <c r="M20" s="128"/>
    </row>
    <row r="21" spans="1:13" ht="14.25">
      <c r="A21" s="133" t="s">
        <v>177</v>
      </c>
      <c r="B21" s="179"/>
      <c r="C21" s="177">
        <v>202</v>
      </c>
      <c r="D21" s="179">
        <f>B21/C21</f>
        <v>0</v>
      </c>
      <c r="E21" s="68">
        <f>'D-C'!$H$15</f>
        <v>27383</v>
      </c>
      <c r="F21" s="178">
        <f>D21/E21</f>
        <v>0</v>
      </c>
      <c r="G21" s="1"/>
      <c r="L21" s="128"/>
      <c r="M21" s="128"/>
    </row>
    <row r="22" spans="1:13" ht="25.5">
      <c r="A22" s="93" t="s">
        <v>178</v>
      </c>
      <c r="B22" s="179"/>
      <c r="C22" s="177">
        <v>202</v>
      </c>
      <c r="D22" s="179">
        <f aca="true" t="shared" si="0" ref="D22:D27">B22/C22</f>
        <v>0</v>
      </c>
      <c r="E22" s="68">
        <f>'D-C'!$H$15</f>
        <v>27383</v>
      </c>
      <c r="F22" s="178">
        <f aca="true" t="shared" si="1" ref="F22:F27">D22/E22</f>
        <v>0</v>
      </c>
      <c r="G22" s="1"/>
      <c r="L22" s="128"/>
      <c r="M22" s="128"/>
    </row>
    <row r="23" spans="1:13" ht="25.5">
      <c r="A23" s="93" t="s">
        <v>179</v>
      </c>
      <c r="B23" s="179"/>
      <c r="C23" s="177">
        <v>202</v>
      </c>
      <c r="D23" s="179">
        <f t="shared" si="0"/>
        <v>0</v>
      </c>
      <c r="E23" s="68">
        <f>'D-C'!$H$15</f>
        <v>27383</v>
      </c>
      <c r="F23" s="178">
        <f t="shared" si="1"/>
        <v>0</v>
      </c>
      <c r="G23" s="1"/>
      <c r="L23" s="128"/>
      <c r="M23" s="128"/>
    </row>
    <row r="24" spans="1:13" ht="38.25">
      <c r="A24" s="93" t="s">
        <v>180</v>
      </c>
      <c r="B24" s="179"/>
      <c r="C24" s="177">
        <v>202</v>
      </c>
      <c r="D24" s="179">
        <f t="shared" si="0"/>
        <v>0</v>
      </c>
      <c r="E24" s="68">
        <f>'D-C'!$H$15</f>
        <v>27383</v>
      </c>
      <c r="F24" s="178">
        <f t="shared" si="1"/>
        <v>0</v>
      </c>
      <c r="G24" s="1"/>
      <c r="L24" s="128"/>
      <c r="M24" s="128"/>
    </row>
    <row r="25" spans="1:13" ht="25.5">
      <c r="A25" s="93" t="s">
        <v>181</v>
      </c>
      <c r="B25" s="179"/>
      <c r="C25" s="177">
        <v>202</v>
      </c>
      <c r="D25" s="179">
        <f t="shared" si="0"/>
        <v>0</v>
      </c>
      <c r="E25" s="68">
        <f>'D-C'!$H$15</f>
        <v>27383</v>
      </c>
      <c r="F25" s="178">
        <f t="shared" si="1"/>
        <v>0</v>
      </c>
      <c r="G25" s="1"/>
      <c r="L25" s="128"/>
      <c r="M25" s="128"/>
    </row>
    <row r="26" spans="1:13" ht="38.25">
      <c r="A26" s="93" t="s">
        <v>182</v>
      </c>
      <c r="B26" s="179"/>
      <c r="C26" s="177">
        <v>202</v>
      </c>
      <c r="D26" s="179">
        <f t="shared" si="0"/>
        <v>0</v>
      </c>
      <c r="E26" s="68">
        <f>'D-C'!$H$15</f>
        <v>27383</v>
      </c>
      <c r="F26" s="178">
        <f t="shared" si="1"/>
        <v>0</v>
      </c>
      <c r="G26" s="1"/>
      <c r="L26" s="128"/>
      <c r="M26" s="128"/>
    </row>
    <row r="27" spans="1:6" ht="14.25">
      <c r="A27" s="93" t="s">
        <v>183</v>
      </c>
      <c r="B27" s="179"/>
      <c r="C27" s="177">
        <v>202</v>
      </c>
      <c r="D27" s="179">
        <f t="shared" si="0"/>
        <v>0</v>
      </c>
      <c r="E27" s="68">
        <f>'D-C'!$H$15</f>
        <v>27383</v>
      </c>
      <c r="F27" s="178">
        <f t="shared" si="1"/>
        <v>0</v>
      </c>
    </row>
    <row r="28" spans="1:6" ht="12.75">
      <c r="A28" s="44"/>
      <c r="B28" s="174"/>
      <c r="C28" s="175"/>
      <c r="D28" s="176"/>
      <c r="E28" s="55"/>
      <c r="F28" s="55"/>
    </row>
    <row r="29" spans="1:9" ht="12.75">
      <c r="A29" s="263" t="str">
        <f>'D-C'!A18:I18</f>
        <v>FAIXA 02 - DE 13.801 A 20.600</v>
      </c>
      <c r="B29" s="283"/>
      <c r="C29" s="283"/>
      <c r="D29" s="283"/>
      <c r="E29" s="283"/>
      <c r="F29" s="264"/>
      <c r="G29" s="189"/>
      <c r="H29" s="189"/>
      <c r="I29" s="189"/>
    </row>
    <row r="30" spans="1:6" ht="51">
      <c r="A30" s="136" t="s">
        <v>27</v>
      </c>
      <c r="B30" s="221" t="s">
        <v>224</v>
      </c>
      <c r="C30" s="221" t="s">
        <v>220</v>
      </c>
      <c r="D30" s="136" t="s">
        <v>175</v>
      </c>
      <c r="E30" s="224" t="s">
        <v>212</v>
      </c>
      <c r="F30" s="136" t="s">
        <v>176</v>
      </c>
    </row>
    <row r="31" spans="2:13" ht="12.75">
      <c r="B31" s="5" t="s">
        <v>63</v>
      </c>
      <c r="C31" s="5" t="s">
        <v>64</v>
      </c>
      <c r="D31" s="21" t="s">
        <v>174</v>
      </c>
      <c r="E31" s="5" t="s">
        <v>80</v>
      </c>
      <c r="F31" s="21" t="s">
        <v>85</v>
      </c>
      <c r="G31" s="1"/>
      <c r="L31" s="128"/>
      <c r="M31" s="128"/>
    </row>
    <row r="32" spans="1:13" ht="14.25">
      <c r="A32" s="133" t="s">
        <v>177</v>
      </c>
      <c r="B32" s="179"/>
      <c r="C32" s="177">
        <v>202</v>
      </c>
      <c r="D32" s="179">
        <f>B32/C32</f>
        <v>0</v>
      </c>
      <c r="E32" s="68">
        <f>'D-C'!$H$22</f>
        <v>20600</v>
      </c>
      <c r="F32" s="178">
        <f aca="true" t="shared" si="2" ref="F32:F38">D32/E32</f>
        <v>0</v>
      </c>
      <c r="G32" s="1"/>
      <c r="L32" s="128"/>
      <c r="M32" s="128"/>
    </row>
    <row r="33" spans="1:13" ht="28.5" customHeight="1">
      <c r="A33" s="93" t="s">
        <v>178</v>
      </c>
      <c r="B33" s="179"/>
      <c r="C33" s="177">
        <v>202</v>
      </c>
      <c r="D33" s="179">
        <f aca="true" t="shared" si="3" ref="D33:D38">B33/C33</f>
        <v>0</v>
      </c>
      <c r="E33" s="68">
        <f>'D-C'!$H$22</f>
        <v>20600</v>
      </c>
      <c r="F33" s="178">
        <f t="shared" si="2"/>
        <v>0</v>
      </c>
      <c r="G33" s="1"/>
      <c r="L33" s="128"/>
      <c r="M33" s="128"/>
    </row>
    <row r="34" spans="1:13" ht="27" customHeight="1">
      <c r="A34" s="93" t="s">
        <v>179</v>
      </c>
      <c r="B34" s="179"/>
      <c r="C34" s="177">
        <v>202</v>
      </c>
      <c r="D34" s="179">
        <f t="shared" si="3"/>
        <v>0</v>
      </c>
      <c r="E34" s="68">
        <f>'D-C'!$H$22</f>
        <v>20600</v>
      </c>
      <c r="F34" s="178">
        <f t="shared" si="2"/>
        <v>0</v>
      </c>
      <c r="G34" s="1"/>
      <c r="L34" s="128"/>
      <c r="M34" s="128"/>
    </row>
    <row r="35" spans="1:6" ht="38.25">
      <c r="A35" s="93" t="s">
        <v>180</v>
      </c>
      <c r="B35" s="179"/>
      <c r="C35" s="177">
        <v>202</v>
      </c>
      <c r="D35" s="179">
        <f t="shared" si="3"/>
        <v>0</v>
      </c>
      <c r="E35" s="68">
        <f>'D-C'!$H$22</f>
        <v>20600</v>
      </c>
      <c r="F35" s="178">
        <f t="shared" si="2"/>
        <v>0</v>
      </c>
    </row>
    <row r="36" spans="1:6" ht="25.5">
      <c r="A36" s="93" t="s">
        <v>181</v>
      </c>
      <c r="B36" s="179"/>
      <c r="C36" s="177">
        <v>202</v>
      </c>
      <c r="D36" s="179">
        <f t="shared" si="3"/>
        <v>0</v>
      </c>
      <c r="E36" s="68">
        <f>'D-C'!$H$22</f>
        <v>20600</v>
      </c>
      <c r="F36" s="178">
        <f t="shared" si="2"/>
        <v>0</v>
      </c>
    </row>
    <row r="37" spans="1:6" ht="24" customHeight="1">
      <c r="A37" s="93" t="s">
        <v>182</v>
      </c>
      <c r="B37" s="179"/>
      <c r="C37" s="177">
        <v>202</v>
      </c>
      <c r="D37" s="179">
        <f t="shared" si="3"/>
        <v>0</v>
      </c>
      <c r="E37" s="68">
        <f>'D-C'!$H$22</f>
        <v>20600</v>
      </c>
      <c r="F37" s="178">
        <f t="shared" si="2"/>
        <v>0</v>
      </c>
    </row>
    <row r="38" spans="1:13" ht="14.25">
      <c r="A38" s="93" t="s">
        <v>183</v>
      </c>
      <c r="B38" s="179"/>
      <c r="C38" s="177">
        <v>202</v>
      </c>
      <c r="D38" s="179">
        <f t="shared" si="3"/>
        <v>0</v>
      </c>
      <c r="E38" s="68">
        <f>'D-C'!$H$22</f>
        <v>20600</v>
      </c>
      <c r="F38" s="178">
        <f t="shared" si="2"/>
        <v>0</v>
      </c>
      <c r="G38" s="1"/>
      <c r="L38" s="128"/>
      <c r="M38" s="128"/>
    </row>
    <row r="39" spans="1:13" ht="12.75">
      <c r="A39" s="44"/>
      <c r="B39" s="174"/>
      <c r="C39" s="175"/>
      <c r="D39" s="176"/>
      <c r="E39" s="55"/>
      <c r="F39" s="55"/>
      <c r="G39" s="1"/>
      <c r="L39" s="128"/>
      <c r="M39" s="128"/>
    </row>
    <row r="40" spans="1:13" ht="12.75">
      <c r="A40" s="287" t="str">
        <f>'D-C'!A25:I25</f>
        <v>FAIXA 03 - DE 7.001 A 13.800</v>
      </c>
      <c r="B40" s="288"/>
      <c r="C40" s="288"/>
      <c r="D40" s="288"/>
      <c r="E40" s="288"/>
      <c r="F40" s="289"/>
      <c r="G40" s="189"/>
      <c r="H40" s="189"/>
      <c r="I40" s="189"/>
      <c r="L40" s="128"/>
      <c r="M40" s="128"/>
    </row>
    <row r="41" spans="1:13" ht="52.5" customHeight="1">
      <c r="A41" s="136" t="s">
        <v>27</v>
      </c>
      <c r="B41" s="221" t="s">
        <v>224</v>
      </c>
      <c r="C41" s="221" t="s">
        <v>220</v>
      </c>
      <c r="D41" s="136" t="s">
        <v>175</v>
      </c>
      <c r="E41" s="224" t="s">
        <v>212</v>
      </c>
      <c r="F41" s="136" t="s">
        <v>176</v>
      </c>
      <c r="G41" s="1"/>
      <c r="L41" s="128"/>
      <c r="M41" s="128"/>
    </row>
    <row r="42" spans="2:6" ht="19.5" customHeight="1">
      <c r="B42" s="5" t="s">
        <v>63</v>
      </c>
      <c r="C42" s="5" t="s">
        <v>64</v>
      </c>
      <c r="D42" s="21" t="s">
        <v>174</v>
      </c>
      <c r="E42" s="5" t="s">
        <v>80</v>
      </c>
      <c r="F42" s="21" t="s">
        <v>85</v>
      </c>
    </row>
    <row r="43" spans="1:6" ht="14.25">
      <c r="A43" s="133" t="s">
        <v>177</v>
      </c>
      <c r="B43" s="179"/>
      <c r="C43" s="177">
        <v>202</v>
      </c>
      <c r="D43" s="179">
        <f>B43/C43</f>
        <v>0</v>
      </c>
      <c r="E43" s="68">
        <f>'D-C'!$H$29</f>
        <v>13800</v>
      </c>
      <c r="F43" s="178">
        <f aca="true" t="shared" si="4" ref="F43:F49">D43/E43</f>
        <v>0</v>
      </c>
    </row>
    <row r="44" spans="1:6" ht="25.5">
      <c r="A44" s="93" t="s">
        <v>178</v>
      </c>
      <c r="B44" s="179"/>
      <c r="C44" s="177">
        <v>202</v>
      </c>
      <c r="D44" s="179">
        <f aca="true" t="shared" si="5" ref="D44:D49">B44/C44</f>
        <v>0</v>
      </c>
      <c r="E44" s="68">
        <f>'D-C'!$H$29</f>
        <v>13800</v>
      </c>
      <c r="F44" s="178">
        <f t="shared" si="4"/>
        <v>0</v>
      </c>
    </row>
    <row r="45" spans="1:13" ht="25.5">
      <c r="A45" s="93" t="s">
        <v>179</v>
      </c>
      <c r="B45" s="179"/>
      <c r="C45" s="177">
        <v>202</v>
      </c>
      <c r="D45" s="179">
        <f t="shared" si="5"/>
        <v>0</v>
      </c>
      <c r="E45" s="68">
        <f>'D-C'!$H$29</f>
        <v>13800</v>
      </c>
      <c r="F45" s="178">
        <f t="shared" si="4"/>
        <v>0</v>
      </c>
      <c r="G45" s="1"/>
      <c r="L45" s="128"/>
      <c r="M45" s="128"/>
    </row>
    <row r="46" spans="1:13" ht="38.25">
      <c r="A46" s="93" t="s">
        <v>180</v>
      </c>
      <c r="B46" s="179"/>
      <c r="C46" s="177">
        <v>202</v>
      </c>
      <c r="D46" s="179">
        <f t="shared" si="5"/>
        <v>0</v>
      </c>
      <c r="E46" s="68">
        <f>'D-C'!$H$29</f>
        <v>13800</v>
      </c>
      <c r="F46" s="178">
        <f t="shared" si="4"/>
        <v>0</v>
      </c>
      <c r="G46" s="1"/>
      <c r="L46" s="128"/>
      <c r="M46" s="128"/>
    </row>
    <row r="47" spans="1:13" ht="28.5" customHeight="1">
      <c r="A47" s="93" t="s">
        <v>181</v>
      </c>
      <c r="B47" s="179"/>
      <c r="C47" s="177">
        <v>202</v>
      </c>
      <c r="D47" s="179">
        <f t="shared" si="5"/>
        <v>0</v>
      </c>
      <c r="E47" s="68">
        <f>'D-C'!$H$29</f>
        <v>13800</v>
      </c>
      <c r="F47" s="178">
        <f t="shared" si="4"/>
        <v>0</v>
      </c>
      <c r="G47" s="1"/>
      <c r="L47" s="128"/>
      <c r="M47" s="128"/>
    </row>
    <row r="48" spans="1:6" ht="44.25" customHeight="1">
      <c r="A48" s="93" t="s">
        <v>182</v>
      </c>
      <c r="B48" s="179"/>
      <c r="C48" s="177">
        <v>202</v>
      </c>
      <c r="D48" s="179">
        <f t="shared" si="5"/>
        <v>0</v>
      </c>
      <c r="E48" s="68">
        <f>'D-C'!$H$29</f>
        <v>13800</v>
      </c>
      <c r="F48" s="178">
        <f t="shared" si="4"/>
        <v>0</v>
      </c>
    </row>
    <row r="49" spans="1:6" ht="14.25">
      <c r="A49" s="93" t="s">
        <v>183</v>
      </c>
      <c r="B49" s="179"/>
      <c r="C49" s="177">
        <v>202</v>
      </c>
      <c r="D49" s="179">
        <f t="shared" si="5"/>
        <v>0</v>
      </c>
      <c r="E49" s="68">
        <f>'D-C'!$H$29</f>
        <v>13800</v>
      </c>
      <c r="F49" s="178">
        <f t="shared" si="4"/>
        <v>0</v>
      </c>
    </row>
    <row r="50" spans="1:6" ht="12.75">
      <c r="A50" s="44"/>
      <c r="B50" s="174"/>
      <c r="C50" s="175"/>
      <c r="D50" s="176"/>
      <c r="E50" s="55"/>
      <c r="F50" s="55"/>
    </row>
    <row r="51" spans="1:9" ht="12.75">
      <c r="A51" s="284" t="str">
        <f>'D-C'!A32:I32</f>
        <v>FAIXA 04 - DE 1 A 7.000</v>
      </c>
      <c r="B51" s="285"/>
      <c r="C51" s="285"/>
      <c r="D51" s="285"/>
      <c r="E51" s="285"/>
      <c r="F51" s="286"/>
      <c r="G51" s="189"/>
      <c r="H51" s="189"/>
      <c r="I51" s="189"/>
    </row>
    <row r="52" spans="1:6" ht="51">
      <c r="A52" s="136" t="s">
        <v>27</v>
      </c>
      <c r="B52" s="221" t="s">
        <v>224</v>
      </c>
      <c r="C52" s="221" t="s">
        <v>220</v>
      </c>
      <c r="D52" s="136" t="s">
        <v>175</v>
      </c>
      <c r="E52" s="224" t="s">
        <v>212</v>
      </c>
      <c r="F52" s="136" t="s">
        <v>176</v>
      </c>
    </row>
    <row r="53" spans="2:6" ht="12.75">
      <c r="B53" s="5" t="s">
        <v>63</v>
      </c>
      <c r="C53" s="5" t="s">
        <v>64</v>
      </c>
      <c r="D53" s="21" t="s">
        <v>174</v>
      </c>
      <c r="E53" s="5" t="s">
        <v>80</v>
      </c>
      <c r="F53" s="21" t="s">
        <v>85</v>
      </c>
    </row>
    <row r="54" spans="1:6" ht="14.25">
      <c r="A54" s="133" t="s">
        <v>177</v>
      </c>
      <c r="B54" s="179"/>
      <c r="C54" s="177">
        <v>202</v>
      </c>
      <c r="D54" s="179">
        <f>B54/C54</f>
        <v>0</v>
      </c>
      <c r="E54" s="68">
        <f>'D-C'!$H$36</f>
        <v>7000</v>
      </c>
      <c r="F54" s="178">
        <f aca="true" t="shared" si="6" ref="F54:F60">D54/E54</f>
        <v>0</v>
      </c>
    </row>
    <row r="55" spans="1:6" ht="25.5">
      <c r="A55" s="93" t="s">
        <v>178</v>
      </c>
      <c r="B55" s="179"/>
      <c r="C55" s="177">
        <v>202</v>
      </c>
      <c r="D55" s="179">
        <f aca="true" t="shared" si="7" ref="D55:D60">B55/C55</f>
        <v>0</v>
      </c>
      <c r="E55" s="68">
        <f>'D-C'!$H$36</f>
        <v>7000</v>
      </c>
      <c r="F55" s="178">
        <f t="shared" si="6"/>
        <v>0</v>
      </c>
    </row>
    <row r="56" spans="1:6" ht="25.5">
      <c r="A56" s="93" t="s">
        <v>179</v>
      </c>
      <c r="B56" s="179"/>
      <c r="C56" s="177">
        <v>202</v>
      </c>
      <c r="D56" s="179">
        <f t="shared" si="7"/>
        <v>0</v>
      </c>
      <c r="E56" s="68">
        <f>'D-C'!$H$36</f>
        <v>7000</v>
      </c>
      <c r="F56" s="178">
        <f t="shared" si="6"/>
        <v>0</v>
      </c>
    </row>
    <row r="57" spans="1:6" ht="38.25">
      <c r="A57" s="93" t="s">
        <v>180</v>
      </c>
      <c r="B57" s="179"/>
      <c r="C57" s="177">
        <v>202</v>
      </c>
      <c r="D57" s="179">
        <f t="shared" si="7"/>
        <v>0</v>
      </c>
      <c r="E57" s="68">
        <f>'D-C'!$H$36</f>
        <v>7000</v>
      </c>
      <c r="F57" s="178">
        <f t="shared" si="6"/>
        <v>0</v>
      </c>
    </row>
    <row r="58" spans="1:6" ht="25.5">
      <c r="A58" s="93" t="s">
        <v>181</v>
      </c>
      <c r="B58" s="179"/>
      <c r="C58" s="177">
        <v>202</v>
      </c>
      <c r="D58" s="179">
        <f t="shared" si="7"/>
        <v>0</v>
      </c>
      <c r="E58" s="68">
        <f>'D-C'!$H$36</f>
        <v>7000</v>
      </c>
      <c r="F58" s="178">
        <f t="shared" si="6"/>
        <v>0</v>
      </c>
    </row>
    <row r="59" spans="1:6" ht="38.25">
      <c r="A59" s="93" t="s">
        <v>182</v>
      </c>
      <c r="B59" s="179"/>
      <c r="C59" s="177">
        <v>202</v>
      </c>
      <c r="D59" s="179">
        <f t="shared" si="7"/>
        <v>0</v>
      </c>
      <c r="E59" s="68">
        <f>'D-C'!$H$36</f>
        <v>7000</v>
      </c>
      <c r="F59" s="178">
        <f t="shared" si="6"/>
        <v>0</v>
      </c>
    </row>
    <row r="60" spans="1:6" ht="14.25">
      <c r="A60" s="93" t="s">
        <v>183</v>
      </c>
      <c r="B60" s="179"/>
      <c r="C60" s="177">
        <v>202</v>
      </c>
      <c r="D60" s="179">
        <f t="shared" si="7"/>
        <v>0</v>
      </c>
      <c r="E60" s="68">
        <f>'D-C'!$H$36</f>
        <v>7000</v>
      </c>
      <c r="F60" s="178">
        <f t="shared" si="6"/>
        <v>0</v>
      </c>
    </row>
    <row r="61" spans="1:6" ht="12.75">
      <c r="A61" s="44"/>
      <c r="B61" s="174"/>
      <c r="C61" s="175"/>
      <c r="D61" s="176"/>
      <c r="E61" s="55"/>
      <c r="F61" s="55"/>
    </row>
  </sheetData>
  <sheetProtection/>
  <mergeCells count="12">
    <mergeCell ref="A1:F1"/>
    <mergeCell ref="A2:F2"/>
    <mergeCell ref="A3:F3"/>
    <mergeCell ref="A7:E7"/>
    <mergeCell ref="A6:E6"/>
    <mergeCell ref="A51:F51"/>
    <mergeCell ref="A40:F40"/>
    <mergeCell ref="A29:F29"/>
    <mergeCell ref="A18:F18"/>
    <mergeCell ref="A5:F5"/>
    <mergeCell ref="A8:F8"/>
    <mergeCell ref="A16:F16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1" r:id="rId1"/>
  <rowBreaks count="1" manualBreakCount="1">
    <brk id="39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0">
    <tabColor rgb="FF00B050"/>
  </sheetPr>
  <dimension ref="A1:I136"/>
  <sheetViews>
    <sheetView showGridLines="0" view="pageBreakPreview" zoomScaleNormal="85" zoomScaleSheetLayoutView="100" zoomScalePageLayoutView="0" workbookViewId="0" topLeftCell="A1">
      <selection activeCell="G43" sqref="G43"/>
    </sheetView>
  </sheetViews>
  <sheetFormatPr defaultColWidth="9.140625" defaultRowHeight="12.75"/>
  <cols>
    <col min="1" max="1" width="18.421875" style="25" customWidth="1"/>
    <col min="2" max="2" width="13.00390625" style="25" customWidth="1"/>
    <col min="3" max="3" width="18.140625" style="25" customWidth="1"/>
    <col min="4" max="4" width="13.7109375" style="25" customWidth="1"/>
    <col min="5" max="5" width="15.8515625" style="25" customWidth="1"/>
    <col min="6" max="6" width="18.8515625" style="25" customWidth="1"/>
    <col min="7" max="7" width="18.28125" style="25" customWidth="1"/>
    <col min="8" max="8" width="5.421875" style="25" customWidth="1"/>
    <col min="9" max="9" width="6.8515625" style="25" customWidth="1"/>
    <col min="10" max="16384" width="9.140625" style="25" customWidth="1"/>
  </cols>
  <sheetData>
    <row r="1" spans="1:7" ht="23.25" customHeight="1">
      <c r="A1" s="227" t="str">
        <f>'D - sem insalubridade'!A1</f>
        <v>ANEXO XIV-M - PLANILHA DE FORMAÇÃO DE CUSTO</v>
      </c>
      <c r="B1" s="227"/>
      <c r="C1" s="227"/>
      <c r="D1" s="227"/>
      <c r="E1" s="227"/>
      <c r="F1" s="227"/>
      <c r="G1" s="227"/>
    </row>
    <row r="2" spans="1:7" ht="12.75">
      <c r="A2" s="227" t="str">
        <f>'D - sem insalubridade'!A2:B2</f>
        <v>LOTE 05 A - ESCOLAS SEM INSALUBRIDADE</v>
      </c>
      <c r="B2" s="227"/>
      <c r="C2" s="227"/>
      <c r="D2" s="227"/>
      <c r="E2" s="227"/>
      <c r="F2" s="227"/>
      <c r="G2" s="227"/>
    </row>
    <row r="3" spans="1:7" ht="12.75">
      <c r="A3" s="227" t="s">
        <v>109</v>
      </c>
      <c r="B3" s="227"/>
      <c r="C3" s="227"/>
      <c r="D3" s="227"/>
      <c r="E3" s="227"/>
      <c r="F3" s="227"/>
      <c r="G3" s="227"/>
    </row>
    <row r="4" spans="1:7" ht="12.75">
      <c r="A4" s="60"/>
      <c r="B4" s="60"/>
      <c r="C4" s="60"/>
      <c r="D4" s="60"/>
      <c r="E4" s="60"/>
      <c r="F4" s="60"/>
      <c r="G4" s="60"/>
    </row>
    <row r="5" spans="1:7" ht="12.75">
      <c r="A5" s="300" t="s">
        <v>89</v>
      </c>
      <c r="B5" s="300"/>
      <c r="C5" s="300"/>
      <c r="D5" s="300"/>
      <c r="E5" s="300"/>
      <c r="F5" s="300"/>
      <c r="G5" s="300"/>
    </row>
    <row r="7" spans="1:7" ht="12.75">
      <c r="A7" s="300" t="s">
        <v>76</v>
      </c>
      <c r="B7" s="300"/>
      <c r="C7" s="300"/>
      <c r="D7" s="300"/>
      <c r="E7" s="300"/>
      <c r="F7" s="300"/>
      <c r="G7" s="300"/>
    </row>
    <row r="8" spans="1:7" ht="12.75">
      <c r="A8" s="112"/>
      <c r="B8" s="112"/>
      <c r="C8" s="112"/>
      <c r="D8" s="112"/>
      <c r="E8" s="112"/>
      <c r="F8" s="112"/>
      <c r="G8" s="112"/>
    </row>
    <row r="9" ht="8.25" customHeight="1"/>
    <row r="10" spans="1:9" ht="12.75">
      <c r="A10" s="313" t="str">
        <f>'D-C'!A11:I11</f>
        <v>FAIXA 01 - DE 20.601 A 27.383</v>
      </c>
      <c r="B10" s="313"/>
      <c r="C10" s="313"/>
      <c r="D10" s="313"/>
      <c r="E10" s="313"/>
      <c r="F10" s="313"/>
      <c r="G10" s="213"/>
      <c r="H10" s="212"/>
      <c r="I10" s="189"/>
    </row>
    <row r="11" spans="1:7" ht="12.75">
      <c r="A11" s="254" t="s">
        <v>27</v>
      </c>
      <c r="B11" s="296" t="s">
        <v>185</v>
      </c>
      <c r="C11" s="255" t="s">
        <v>184</v>
      </c>
      <c r="D11" s="308" t="s">
        <v>73</v>
      </c>
      <c r="E11" s="309"/>
      <c r="F11" s="255" t="s">
        <v>189</v>
      </c>
      <c r="G11" s="45"/>
    </row>
    <row r="12" spans="1:6" s="98" customFormat="1" ht="39.75" customHeight="1">
      <c r="A12" s="254"/>
      <c r="B12" s="297"/>
      <c r="C12" s="255"/>
      <c r="D12" s="120" t="s">
        <v>50</v>
      </c>
      <c r="E12" s="120" t="s">
        <v>65</v>
      </c>
      <c r="F12" s="255"/>
    </row>
    <row r="13" spans="1:6" s="98" customFormat="1" ht="12.75">
      <c r="A13" s="254"/>
      <c r="B13" s="135" t="s">
        <v>63</v>
      </c>
      <c r="C13" s="135" t="s">
        <v>64</v>
      </c>
      <c r="D13" s="135" t="s">
        <v>90</v>
      </c>
      <c r="E13" s="120" t="s">
        <v>80</v>
      </c>
      <c r="F13" s="120" t="s">
        <v>186</v>
      </c>
    </row>
    <row r="14" spans="1:6" ht="12.75">
      <c r="A14" s="172" t="s">
        <v>168</v>
      </c>
      <c r="B14" s="173">
        <f>'D-H'!$B$11</f>
        <v>0</v>
      </c>
      <c r="C14" s="181">
        <f>SUM('D-H'!$F$21:$F$27)</f>
        <v>0</v>
      </c>
      <c r="D14" s="182"/>
      <c r="E14" s="182">
        <f>'D-G'!$G$14</f>
        <v>0</v>
      </c>
      <c r="F14" s="105">
        <f>SUM(B14:E14)</f>
        <v>0</v>
      </c>
    </row>
    <row r="15" spans="1:6" ht="12.75">
      <c r="A15" s="172" t="s">
        <v>215</v>
      </c>
      <c r="B15" s="173">
        <f>'D-H'!$B$13</f>
        <v>0</v>
      </c>
      <c r="C15" s="181">
        <f>SUM('D-H'!$F$21:$F$27)</f>
        <v>0</v>
      </c>
      <c r="D15" s="182"/>
      <c r="E15" s="182">
        <f>'D-G'!$G$14</f>
        <v>0</v>
      </c>
      <c r="F15" s="105">
        <f>SUM(B15:E15)</f>
        <v>0</v>
      </c>
    </row>
    <row r="16" spans="1:6" ht="12.75">
      <c r="A16" s="172" t="s">
        <v>169</v>
      </c>
      <c r="B16" s="173">
        <f>'D-H'!$B$13</f>
        <v>0</v>
      </c>
      <c r="C16" s="181">
        <f>SUM('D-H'!$F$21:$F$27)</f>
        <v>0</v>
      </c>
      <c r="D16" s="182"/>
      <c r="E16" s="182">
        <f>'D-G'!$G$14</f>
        <v>0</v>
      </c>
      <c r="F16" s="105">
        <f>SUM(B16:E16)</f>
        <v>0</v>
      </c>
    </row>
    <row r="17" spans="1:6" ht="12.75">
      <c r="A17" s="172" t="s">
        <v>170</v>
      </c>
      <c r="B17" s="173">
        <f>'D-H'!$B$14</f>
        <v>0</v>
      </c>
      <c r="C17" s="181">
        <f>SUM('D-H'!$F$21:$F$27)</f>
        <v>0</v>
      </c>
      <c r="D17" s="182"/>
      <c r="E17" s="182">
        <f>'D-G'!$G$14</f>
        <v>0</v>
      </c>
      <c r="F17" s="105">
        <f>SUM(B17:E17)</f>
        <v>0</v>
      </c>
    </row>
    <row r="18" spans="1:6" ht="12.75">
      <c r="A18" s="172" t="s">
        <v>171</v>
      </c>
      <c r="B18" s="173">
        <f>'D-H'!$B$15</f>
        <v>0</v>
      </c>
      <c r="C18" s="181">
        <f>SUM('D-H'!$F$21:$F$27)</f>
        <v>0</v>
      </c>
      <c r="D18" s="182"/>
      <c r="E18" s="182">
        <f>'D-G'!$G$14</f>
        <v>0</v>
      </c>
      <c r="F18" s="105">
        <f>SUM(B18:E18)</f>
        <v>0</v>
      </c>
    </row>
    <row r="19" ht="12.75">
      <c r="G19" s="107"/>
    </row>
    <row r="20" spans="1:9" ht="12.75">
      <c r="A20" s="272" t="str">
        <f>'D-C'!A18:I18</f>
        <v>FAIXA 02 - DE 13.801 A 20.600</v>
      </c>
      <c r="B20" s="272"/>
      <c r="C20" s="272"/>
      <c r="D20" s="272"/>
      <c r="E20" s="272"/>
      <c r="F20" s="272"/>
      <c r="G20" s="213"/>
      <c r="H20" s="212"/>
      <c r="I20" s="189"/>
    </row>
    <row r="21" spans="1:7" ht="12.75" customHeight="1">
      <c r="A21" s="254" t="s">
        <v>27</v>
      </c>
      <c r="B21" s="296" t="s">
        <v>185</v>
      </c>
      <c r="C21" s="255" t="s">
        <v>184</v>
      </c>
      <c r="D21" s="308" t="s">
        <v>73</v>
      </c>
      <c r="E21" s="309"/>
      <c r="F21" s="255" t="s">
        <v>189</v>
      </c>
      <c r="G21" s="45"/>
    </row>
    <row r="22" spans="1:6" s="98" customFormat="1" ht="39" customHeight="1">
      <c r="A22" s="254"/>
      <c r="B22" s="297"/>
      <c r="C22" s="255"/>
      <c r="D22" s="135" t="s">
        <v>50</v>
      </c>
      <c r="E22" s="135" t="s">
        <v>65</v>
      </c>
      <c r="F22" s="255"/>
    </row>
    <row r="23" spans="1:6" s="98" customFormat="1" ht="12.75">
      <c r="A23" s="254"/>
      <c r="B23" s="135" t="s">
        <v>63</v>
      </c>
      <c r="C23" s="135" t="s">
        <v>64</v>
      </c>
      <c r="D23" s="135" t="s">
        <v>90</v>
      </c>
      <c r="E23" s="135" t="s">
        <v>80</v>
      </c>
      <c r="F23" s="135" t="s">
        <v>186</v>
      </c>
    </row>
    <row r="24" spans="1:6" ht="12.75">
      <c r="A24" s="172" t="s">
        <v>168</v>
      </c>
      <c r="B24" s="173">
        <f>'D-H'!$B$11</f>
        <v>0</v>
      </c>
      <c r="C24" s="181">
        <f>SUM('D-H'!$F$32:$F$38)</f>
        <v>0</v>
      </c>
      <c r="D24" s="182"/>
      <c r="E24" s="182">
        <f>'D-G'!$G$19</f>
        <v>0</v>
      </c>
      <c r="F24" s="105">
        <f>SUM(B24:E24)</f>
        <v>0</v>
      </c>
    </row>
    <row r="25" spans="1:6" ht="12.75">
      <c r="A25" s="172" t="s">
        <v>215</v>
      </c>
      <c r="B25" s="173">
        <f>'D-H'!$B$13</f>
        <v>0</v>
      </c>
      <c r="C25" s="181">
        <f>SUM('D-H'!$F$32:$F$38)</f>
        <v>0</v>
      </c>
      <c r="D25" s="182"/>
      <c r="E25" s="182">
        <f>'D-G'!$G$19</f>
        <v>0</v>
      </c>
      <c r="F25" s="105">
        <f>SUM(B25:E25)</f>
        <v>0</v>
      </c>
    </row>
    <row r="26" spans="1:6" ht="12.75">
      <c r="A26" s="172" t="s">
        <v>169</v>
      </c>
      <c r="B26" s="173">
        <f>'D-H'!$B$13</f>
        <v>0</v>
      </c>
      <c r="C26" s="181">
        <f>SUM('D-H'!$F$32:$F$38)</f>
        <v>0</v>
      </c>
      <c r="D26" s="182"/>
      <c r="E26" s="182">
        <f>'D-G'!$G$19</f>
        <v>0</v>
      </c>
      <c r="F26" s="105">
        <f>SUM(B26:E26)</f>
        <v>0</v>
      </c>
    </row>
    <row r="27" spans="1:6" ht="12.75">
      <c r="A27" s="172" t="s">
        <v>170</v>
      </c>
      <c r="B27" s="173">
        <f>'D-H'!$B$14</f>
        <v>0</v>
      </c>
      <c r="C27" s="181">
        <f>SUM('D-H'!$F$32:$F$38)</f>
        <v>0</v>
      </c>
      <c r="D27" s="182"/>
      <c r="E27" s="182">
        <f>'D-G'!$G$19</f>
        <v>0</v>
      </c>
      <c r="F27" s="105">
        <f>SUM(B27:E27)</f>
        <v>0</v>
      </c>
    </row>
    <row r="28" spans="1:6" ht="12.75">
      <c r="A28" s="172" t="s">
        <v>171</v>
      </c>
      <c r="B28" s="173">
        <f>'D-H'!$B$15</f>
        <v>0</v>
      </c>
      <c r="C28" s="181">
        <f>SUM('D-H'!$F$32:$F$38)</f>
        <v>0</v>
      </c>
      <c r="D28" s="182"/>
      <c r="E28" s="182">
        <f>'D-G'!$G$19</f>
        <v>0</v>
      </c>
      <c r="F28" s="105">
        <f>SUM(B28:E28)</f>
        <v>0</v>
      </c>
    </row>
    <row r="30" spans="1:9" s="133" customFormat="1" ht="12.75" customHeight="1">
      <c r="A30" s="304" t="str">
        <f>'D-C'!A25:I25</f>
        <v>FAIXA 03 - DE 7.001 A 13.800</v>
      </c>
      <c r="B30" s="304"/>
      <c r="C30" s="304"/>
      <c r="D30" s="304"/>
      <c r="E30" s="304"/>
      <c r="F30" s="304"/>
      <c r="G30" s="213"/>
      <c r="H30" s="212"/>
      <c r="I30" s="189"/>
    </row>
    <row r="31" spans="1:6" ht="12.75" customHeight="1">
      <c r="A31" s="254" t="s">
        <v>27</v>
      </c>
      <c r="B31" s="296" t="s">
        <v>185</v>
      </c>
      <c r="C31" s="255" t="s">
        <v>184</v>
      </c>
      <c r="D31" s="308" t="s">
        <v>73</v>
      </c>
      <c r="E31" s="309"/>
      <c r="F31" s="255" t="s">
        <v>189</v>
      </c>
    </row>
    <row r="32" spans="1:7" ht="12.75">
      <c r="A32" s="254"/>
      <c r="B32" s="297"/>
      <c r="C32" s="255"/>
      <c r="D32" s="135" t="s">
        <v>50</v>
      </c>
      <c r="E32" s="135" t="s">
        <v>65</v>
      </c>
      <c r="F32" s="255"/>
      <c r="G32" s="107"/>
    </row>
    <row r="33" spans="1:7" ht="12.75" customHeight="1">
      <c r="A33" s="254"/>
      <c r="B33" s="135" t="s">
        <v>63</v>
      </c>
      <c r="C33" s="135" t="s">
        <v>64</v>
      </c>
      <c r="D33" s="135" t="s">
        <v>90</v>
      </c>
      <c r="E33" s="135" t="s">
        <v>80</v>
      </c>
      <c r="F33" s="135" t="s">
        <v>186</v>
      </c>
      <c r="G33" s="45"/>
    </row>
    <row r="34" spans="1:6" s="98" customFormat="1" ht="12.75">
      <c r="A34" s="172" t="s">
        <v>168</v>
      </c>
      <c r="B34" s="173">
        <f>'D-H'!$B$11</f>
        <v>0</v>
      </c>
      <c r="C34" s="181">
        <f>SUM('D-H'!$F$43:$F$49)</f>
        <v>0</v>
      </c>
      <c r="D34" s="182"/>
      <c r="E34" s="182">
        <f>'D-G'!$G$24</f>
        <v>0</v>
      </c>
      <c r="F34" s="105">
        <f>SUM(B34:E34)</f>
        <v>0</v>
      </c>
    </row>
    <row r="35" spans="1:6" s="98" customFormat="1" ht="12.75">
      <c r="A35" s="172" t="s">
        <v>215</v>
      </c>
      <c r="B35" s="173">
        <f>'D-H'!$B$13</f>
        <v>0</v>
      </c>
      <c r="C35" s="181">
        <f>SUM('D-H'!$F$43:$F$49)</f>
        <v>0</v>
      </c>
      <c r="D35" s="182"/>
      <c r="E35" s="182">
        <f>'D-G'!$G$24</f>
        <v>0</v>
      </c>
      <c r="F35" s="105">
        <f>SUM(B35:E35)</f>
        <v>0</v>
      </c>
    </row>
    <row r="36" spans="1:6" s="98" customFormat="1" ht="12.75">
      <c r="A36" s="172" t="s">
        <v>169</v>
      </c>
      <c r="B36" s="173">
        <f>'D-H'!$B$13</f>
        <v>0</v>
      </c>
      <c r="C36" s="181">
        <f>SUM('D-H'!$F$43:$F$49)</f>
        <v>0</v>
      </c>
      <c r="D36" s="182"/>
      <c r="E36" s="182">
        <f>'D-G'!$G$24</f>
        <v>0</v>
      </c>
      <c r="F36" s="105">
        <f>SUM(B36:E36)</f>
        <v>0</v>
      </c>
    </row>
    <row r="37" spans="1:6" ht="12.75">
      <c r="A37" s="172" t="s">
        <v>170</v>
      </c>
      <c r="B37" s="173">
        <f>'D-H'!$B$14</f>
        <v>0</v>
      </c>
      <c r="C37" s="181">
        <f>SUM('D-H'!$F$43:$F$49)</f>
        <v>0</v>
      </c>
      <c r="D37" s="182"/>
      <c r="E37" s="182">
        <f>'D-G'!$G$24</f>
        <v>0</v>
      </c>
      <c r="F37" s="105">
        <f>SUM(B37:E37)</f>
        <v>0</v>
      </c>
    </row>
    <row r="38" spans="1:6" ht="12.75">
      <c r="A38" s="172" t="s">
        <v>171</v>
      </c>
      <c r="B38" s="173">
        <f>'D-H'!$B$15</f>
        <v>0</v>
      </c>
      <c r="C38" s="181">
        <f>SUM('D-H'!$F$43:$F$49)</f>
        <v>0</v>
      </c>
      <c r="D38" s="182"/>
      <c r="E38" s="182">
        <f>'D-G'!$G$24</f>
        <v>0</v>
      </c>
      <c r="F38" s="105">
        <f>SUM(B38:E38)</f>
        <v>0</v>
      </c>
    </row>
    <row r="40" spans="1:6" ht="12" customHeight="1">
      <c r="A40" s="305" t="str">
        <f>'D-C'!A32:I32</f>
        <v>FAIXA 04 - DE 1 A 7.000</v>
      </c>
      <c r="B40" s="306"/>
      <c r="C40" s="306"/>
      <c r="D40" s="306"/>
      <c r="E40" s="306"/>
      <c r="F40" s="307"/>
    </row>
    <row r="41" spans="1:6" ht="12.75" customHeight="1">
      <c r="A41" s="254" t="s">
        <v>27</v>
      </c>
      <c r="B41" s="296" t="s">
        <v>185</v>
      </c>
      <c r="C41" s="255" t="s">
        <v>184</v>
      </c>
      <c r="D41" s="308" t="s">
        <v>73</v>
      </c>
      <c r="E41" s="309"/>
      <c r="F41" s="255" t="s">
        <v>189</v>
      </c>
    </row>
    <row r="42" spans="1:6" ht="12" customHeight="1">
      <c r="A42" s="254"/>
      <c r="B42" s="297"/>
      <c r="C42" s="255"/>
      <c r="D42" s="135" t="s">
        <v>50</v>
      </c>
      <c r="E42" s="135" t="s">
        <v>65</v>
      </c>
      <c r="F42" s="255"/>
    </row>
    <row r="43" spans="1:6" ht="12.75">
      <c r="A43" s="254"/>
      <c r="B43" s="135" t="s">
        <v>63</v>
      </c>
      <c r="C43" s="135" t="s">
        <v>64</v>
      </c>
      <c r="D43" s="135" t="s">
        <v>90</v>
      </c>
      <c r="E43" s="135" t="s">
        <v>80</v>
      </c>
      <c r="F43" s="135" t="s">
        <v>186</v>
      </c>
    </row>
    <row r="44" spans="1:7" ht="12.75">
      <c r="A44" s="172" t="s">
        <v>168</v>
      </c>
      <c r="B44" s="173">
        <f>'D-H'!$B$11</f>
        <v>0</v>
      </c>
      <c r="C44" s="181">
        <f>SUM('D-H'!$F$54:$F$60)</f>
        <v>0</v>
      </c>
      <c r="D44" s="182"/>
      <c r="E44" s="182">
        <f>'D-G'!$G$29</f>
        <v>0</v>
      </c>
      <c r="F44" s="105">
        <f>SUM(B44:E44)</f>
        <v>0</v>
      </c>
      <c r="G44" s="107"/>
    </row>
    <row r="45" spans="1:7" ht="12.75" customHeight="1">
      <c r="A45" s="172" t="s">
        <v>215</v>
      </c>
      <c r="B45" s="173">
        <f>'D-H'!$B$13</f>
        <v>0</v>
      </c>
      <c r="C45" s="181">
        <f>SUM('D-H'!$F$54:$F$60)</f>
        <v>0</v>
      </c>
      <c r="D45" s="182"/>
      <c r="E45" s="182">
        <f>'D-G'!$G$29</f>
        <v>0</v>
      </c>
      <c r="F45" s="105">
        <f>SUM(B45:E45)</f>
        <v>0</v>
      </c>
      <c r="G45" s="45"/>
    </row>
    <row r="46" spans="1:7" ht="12.75" customHeight="1">
      <c r="A46" s="172" t="s">
        <v>169</v>
      </c>
      <c r="B46" s="173">
        <f>'D-H'!$B$13</f>
        <v>0</v>
      </c>
      <c r="C46" s="181">
        <f>SUM('D-H'!$F$54:$F$60)</f>
        <v>0</v>
      </c>
      <c r="D46" s="182"/>
      <c r="E46" s="182">
        <f>'D-G'!$G$29</f>
        <v>0</v>
      </c>
      <c r="F46" s="105">
        <f>SUM(B46:E46)</f>
        <v>0</v>
      </c>
      <c r="G46" s="45"/>
    </row>
    <row r="47" spans="1:6" s="98" customFormat="1" ht="12.75">
      <c r="A47" s="172" t="s">
        <v>170</v>
      </c>
      <c r="B47" s="173">
        <f>'D-H'!$B$14</f>
        <v>0</v>
      </c>
      <c r="C47" s="181">
        <f>SUM('D-H'!$F$54:$F$60)</f>
        <v>0</v>
      </c>
      <c r="D47" s="182"/>
      <c r="E47" s="182">
        <f>'D-G'!$G$29</f>
        <v>0</v>
      </c>
      <c r="F47" s="105">
        <f>SUM(B47:E47)</f>
        <v>0</v>
      </c>
    </row>
    <row r="48" spans="1:6" s="98" customFormat="1" ht="12.75">
      <c r="A48" s="172" t="s">
        <v>171</v>
      </c>
      <c r="B48" s="173">
        <f>'D-H'!$B$15</f>
        <v>0</v>
      </c>
      <c r="C48" s="181">
        <f>SUM('D-H'!$F$54:$F$60)</f>
        <v>0</v>
      </c>
      <c r="D48" s="182"/>
      <c r="E48" s="182">
        <f>'D-G'!$G$29</f>
        <v>0</v>
      </c>
      <c r="F48" s="105">
        <f>SUM(B48:E48)</f>
        <v>0</v>
      </c>
    </row>
    <row r="49" spans="1:6" s="98" customFormat="1" ht="12.75">
      <c r="A49" s="174"/>
      <c r="B49" s="175"/>
      <c r="C49" s="107"/>
      <c r="D49" s="107"/>
      <c r="E49" s="107"/>
      <c r="F49" s="110"/>
    </row>
    <row r="50" spans="1:7" ht="12.75">
      <c r="A50" s="300" t="s">
        <v>138</v>
      </c>
      <c r="B50" s="300"/>
      <c r="C50" s="300"/>
      <c r="D50" s="300"/>
      <c r="E50" s="300"/>
      <c r="F50" s="300"/>
      <c r="G50" s="300"/>
    </row>
    <row r="52" spans="1:6" ht="12.75" customHeight="1">
      <c r="A52" s="43"/>
      <c r="B52" s="296" t="s">
        <v>71</v>
      </c>
      <c r="C52" s="296" t="s">
        <v>187</v>
      </c>
      <c r="D52" s="301" t="s">
        <v>78</v>
      </c>
      <c r="E52" s="302"/>
      <c r="F52" s="303"/>
    </row>
    <row r="53" spans="1:7" s="98" customFormat="1" ht="12.75">
      <c r="A53" s="43"/>
      <c r="B53" s="297"/>
      <c r="C53" s="297"/>
      <c r="D53" s="120" t="s">
        <v>25</v>
      </c>
      <c r="E53" s="120" t="s">
        <v>26</v>
      </c>
      <c r="F53" s="120" t="s">
        <v>72</v>
      </c>
      <c r="G53" s="108"/>
    </row>
    <row r="54" spans="1:7" s="98" customFormat="1" ht="12.75">
      <c r="A54" s="43"/>
      <c r="B54" s="135" t="s">
        <v>84</v>
      </c>
      <c r="C54" s="120" t="s">
        <v>82</v>
      </c>
      <c r="D54" s="120" t="s">
        <v>83</v>
      </c>
      <c r="E54" s="120" t="s">
        <v>188</v>
      </c>
      <c r="F54" s="120" t="s">
        <v>137</v>
      </c>
      <c r="G54" s="108"/>
    </row>
    <row r="55" spans="1:7" s="98" customFormat="1" ht="12.75">
      <c r="A55" s="43"/>
      <c r="B55" s="40"/>
      <c r="C55" s="40"/>
      <c r="D55" s="40"/>
      <c r="E55" s="40"/>
      <c r="F55" s="40"/>
      <c r="G55" s="109"/>
    </row>
    <row r="56" spans="1:8" s="98" customFormat="1" ht="12.75">
      <c r="A56" s="113" t="s">
        <v>142</v>
      </c>
      <c r="B56" s="113"/>
      <c r="C56" s="41"/>
      <c r="D56" s="42"/>
      <c r="E56" s="42"/>
      <c r="F56" s="42"/>
      <c r="G56" s="42"/>
      <c r="H56" s="109"/>
    </row>
    <row r="57" spans="1:7" ht="12.75">
      <c r="A57" s="106"/>
      <c r="B57" s="106"/>
      <c r="C57" s="107"/>
      <c r="D57" s="107"/>
      <c r="E57" s="107"/>
      <c r="F57" s="107"/>
      <c r="G57" s="107"/>
    </row>
    <row r="58" spans="1:7" ht="12.75">
      <c r="A58" s="300" t="s">
        <v>139</v>
      </c>
      <c r="B58" s="300"/>
      <c r="C58" s="300"/>
      <c r="D58" s="300"/>
      <c r="E58" s="300"/>
      <c r="F58" s="300"/>
      <c r="G58" s="300"/>
    </row>
    <row r="59" ht="12" customHeight="1"/>
    <row r="60" spans="1:7" ht="12.75">
      <c r="A60" s="254" t="str">
        <f>'D-C'!A11:I11</f>
        <v>FAIXA 01 - DE 20.601 A 27.383</v>
      </c>
      <c r="B60" s="254"/>
      <c r="C60" s="254"/>
      <c r="D60" s="254"/>
      <c r="E60" s="254"/>
      <c r="F60" s="24"/>
      <c r="G60" s="24"/>
    </row>
    <row r="61" spans="1:5" s="98" customFormat="1" ht="38.25">
      <c r="A61" s="254" t="s">
        <v>27</v>
      </c>
      <c r="B61" s="121" t="s">
        <v>189</v>
      </c>
      <c r="C61" s="138" t="s">
        <v>187</v>
      </c>
      <c r="D61" s="121" t="s">
        <v>71</v>
      </c>
      <c r="E61" s="121" t="s">
        <v>77</v>
      </c>
    </row>
    <row r="62" spans="1:5" s="98" customFormat="1" ht="12.75">
      <c r="A62" s="254"/>
      <c r="B62" s="135" t="s">
        <v>81</v>
      </c>
      <c r="C62" s="135" t="s">
        <v>190</v>
      </c>
      <c r="D62" s="135" t="s">
        <v>191</v>
      </c>
      <c r="E62" s="135" t="s">
        <v>195</v>
      </c>
    </row>
    <row r="63" spans="1:5" ht="12.75">
      <c r="A63" s="172" t="s">
        <v>168</v>
      </c>
      <c r="B63" s="182">
        <f>F14</f>
        <v>0</v>
      </c>
      <c r="C63" s="182">
        <f>B63*$C$55</f>
        <v>0</v>
      </c>
      <c r="D63" s="182">
        <f>SUM(B63:C63)*$B$55</f>
        <v>0</v>
      </c>
      <c r="E63" s="182">
        <f>SUM(B63:D63)</f>
        <v>0</v>
      </c>
    </row>
    <row r="64" spans="1:5" ht="12.75">
      <c r="A64" s="172" t="s">
        <v>215</v>
      </c>
      <c r="B64" s="182">
        <f>F15</f>
        <v>0</v>
      </c>
      <c r="C64" s="182">
        <f>B64*$C$55</f>
        <v>0</v>
      </c>
      <c r="D64" s="182">
        <f>SUM(B64:C64)*$B$55</f>
        <v>0</v>
      </c>
      <c r="E64" s="182">
        <f>SUM(B64:D64)</f>
        <v>0</v>
      </c>
    </row>
    <row r="65" spans="1:5" ht="12.75">
      <c r="A65" s="172" t="s">
        <v>169</v>
      </c>
      <c r="B65" s="182">
        <f>F16</f>
        <v>0</v>
      </c>
      <c r="C65" s="182">
        <f>B65*$C$55</f>
        <v>0</v>
      </c>
      <c r="D65" s="182">
        <f>SUM(B65:C65)*$B$55</f>
        <v>0</v>
      </c>
      <c r="E65" s="182">
        <f>SUM(B65:D65)</f>
        <v>0</v>
      </c>
    </row>
    <row r="66" spans="1:5" ht="12.75">
      <c r="A66" s="172" t="s">
        <v>170</v>
      </c>
      <c r="B66" s="182">
        <f>F17</f>
        <v>0</v>
      </c>
      <c r="C66" s="182">
        <f>B66*$C$55</f>
        <v>0</v>
      </c>
      <c r="D66" s="182">
        <f>SUM(B66:C66)*$B$55</f>
        <v>0</v>
      </c>
      <c r="E66" s="182">
        <f>SUM(B66:D66)</f>
        <v>0</v>
      </c>
    </row>
    <row r="67" spans="1:5" ht="12.75">
      <c r="A67" s="172" t="s">
        <v>171</v>
      </c>
      <c r="B67" s="182">
        <f>F18</f>
        <v>0</v>
      </c>
      <c r="C67" s="182">
        <f>B67*$C$55</f>
        <v>0</v>
      </c>
      <c r="D67" s="182">
        <f>SUM(B67:C67)*$B$55</f>
        <v>0</v>
      </c>
      <c r="E67" s="182">
        <f>SUM(B67:D67)</f>
        <v>0</v>
      </c>
    </row>
    <row r="69" spans="1:7" ht="12.75">
      <c r="A69" s="254" t="str">
        <f>'D-C'!A18:I18</f>
        <v>FAIXA 02 - DE 13.801 A 20.600</v>
      </c>
      <c r="B69" s="254"/>
      <c r="C69" s="254"/>
      <c r="D69" s="254"/>
      <c r="E69" s="254"/>
      <c r="F69" s="24"/>
      <c r="G69" s="24"/>
    </row>
    <row r="70" spans="1:5" s="98" customFormat="1" ht="51" customHeight="1">
      <c r="A70" s="254" t="s">
        <v>27</v>
      </c>
      <c r="B70" s="138" t="s">
        <v>189</v>
      </c>
      <c r="C70" s="138" t="s">
        <v>187</v>
      </c>
      <c r="D70" s="138" t="s">
        <v>71</v>
      </c>
      <c r="E70" s="138" t="s">
        <v>77</v>
      </c>
    </row>
    <row r="71" spans="1:5" s="98" customFormat="1" ht="12.75">
      <c r="A71" s="254"/>
      <c r="B71" s="135" t="s">
        <v>81</v>
      </c>
      <c r="C71" s="135" t="s">
        <v>190</v>
      </c>
      <c r="D71" s="135" t="s">
        <v>191</v>
      </c>
      <c r="E71" s="135" t="s">
        <v>195</v>
      </c>
    </row>
    <row r="72" spans="1:5" ht="12.75">
      <c r="A72" s="172" t="s">
        <v>168</v>
      </c>
      <c r="B72" s="182">
        <f>F24</f>
        <v>0</v>
      </c>
      <c r="C72" s="182">
        <f>B72*$C$55</f>
        <v>0</v>
      </c>
      <c r="D72" s="182">
        <f>SUM(B72:C72)*$B$55</f>
        <v>0</v>
      </c>
      <c r="E72" s="182">
        <f>SUM(B72:D72)</f>
        <v>0</v>
      </c>
    </row>
    <row r="73" spans="1:5" ht="12.75">
      <c r="A73" s="172" t="s">
        <v>215</v>
      </c>
      <c r="B73" s="182">
        <f>F25</f>
        <v>0</v>
      </c>
      <c r="C73" s="182">
        <f>B73*$C$55</f>
        <v>0</v>
      </c>
      <c r="D73" s="182">
        <f>SUM(B73:C73)*$B$55</f>
        <v>0</v>
      </c>
      <c r="E73" s="182">
        <f>SUM(B73:D73)</f>
        <v>0</v>
      </c>
    </row>
    <row r="74" spans="1:5" ht="12.75">
      <c r="A74" s="172" t="s">
        <v>169</v>
      </c>
      <c r="B74" s="182">
        <f>F26</f>
        <v>0</v>
      </c>
      <c r="C74" s="182">
        <f>B74*$C$55</f>
        <v>0</v>
      </c>
      <c r="D74" s="182">
        <f>SUM(B74:C74)*$B$55</f>
        <v>0</v>
      </c>
      <c r="E74" s="182">
        <f>SUM(B74:D74)</f>
        <v>0</v>
      </c>
    </row>
    <row r="75" spans="1:5" ht="12.75">
      <c r="A75" s="172" t="s">
        <v>170</v>
      </c>
      <c r="B75" s="182">
        <f>F27</f>
        <v>0</v>
      </c>
      <c r="C75" s="182">
        <f>B75*$C$55</f>
        <v>0</v>
      </c>
      <c r="D75" s="182">
        <f>SUM(B75:C75)*$B$55</f>
        <v>0</v>
      </c>
      <c r="E75" s="182">
        <f>SUM(B75:D75)</f>
        <v>0</v>
      </c>
    </row>
    <row r="76" spans="1:5" ht="12.75">
      <c r="A76" s="172" t="s">
        <v>171</v>
      </c>
      <c r="B76" s="182">
        <f>F28</f>
        <v>0</v>
      </c>
      <c r="C76" s="182">
        <f>B76*$C$55</f>
        <v>0</v>
      </c>
      <c r="D76" s="182">
        <f>SUM(B76:C76)*$B$55</f>
        <v>0</v>
      </c>
      <c r="E76" s="182">
        <f>SUM(B76:D76)</f>
        <v>0</v>
      </c>
    </row>
    <row r="78" spans="1:7" ht="12" customHeight="1">
      <c r="A78" s="254" t="str">
        <f>'D-C'!A25:I25</f>
        <v>FAIXA 03 - DE 7.001 A 13.800</v>
      </c>
      <c r="B78" s="254"/>
      <c r="C78" s="254"/>
      <c r="D78" s="254"/>
      <c r="E78" s="254"/>
      <c r="F78" s="24"/>
      <c r="G78" s="24"/>
    </row>
    <row r="79" spans="1:7" ht="38.25">
      <c r="A79" s="254" t="s">
        <v>27</v>
      </c>
      <c r="B79" s="138" t="s">
        <v>189</v>
      </c>
      <c r="C79" s="138" t="s">
        <v>187</v>
      </c>
      <c r="D79" s="138" t="s">
        <v>71</v>
      </c>
      <c r="E79" s="138" t="s">
        <v>77</v>
      </c>
      <c r="F79" s="98"/>
      <c r="G79" s="98"/>
    </row>
    <row r="80" spans="1:7" ht="12.75">
      <c r="A80" s="254"/>
      <c r="B80" s="135" t="s">
        <v>81</v>
      </c>
      <c r="C80" s="135" t="s">
        <v>190</v>
      </c>
      <c r="D80" s="135" t="s">
        <v>191</v>
      </c>
      <c r="E80" s="135" t="s">
        <v>195</v>
      </c>
      <c r="F80" s="98"/>
      <c r="G80" s="98"/>
    </row>
    <row r="81" spans="1:7" s="98" customFormat="1" ht="12.75">
      <c r="A81" s="172" t="s">
        <v>168</v>
      </c>
      <c r="B81" s="182">
        <f>F34</f>
        <v>0</v>
      </c>
      <c r="C81" s="182">
        <f>B81*$C$55</f>
        <v>0</v>
      </c>
      <c r="D81" s="182">
        <f>SUM(B81:C81)*$B$55</f>
        <v>0</v>
      </c>
      <c r="E81" s="182">
        <f>SUM(B81:D81)</f>
        <v>0</v>
      </c>
      <c r="F81" s="25"/>
      <c r="G81" s="25"/>
    </row>
    <row r="82" spans="1:7" s="98" customFormat="1" ht="12.75">
      <c r="A82" s="172" t="s">
        <v>215</v>
      </c>
      <c r="B82" s="182">
        <f>F35</f>
        <v>0</v>
      </c>
      <c r="C82" s="182">
        <f>B82*$C$55</f>
        <v>0</v>
      </c>
      <c r="D82" s="182">
        <f>SUM(B82:C82)*$B$55</f>
        <v>0</v>
      </c>
      <c r="E82" s="182">
        <f>SUM(B82:D82)</f>
        <v>0</v>
      </c>
      <c r="F82" s="25"/>
      <c r="G82" s="25"/>
    </row>
    <row r="83" spans="1:7" s="98" customFormat="1" ht="12.75">
      <c r="A83" s="172" t="s">
        <v>169</v>
      </c>
      <c r="B83" s="182">
        <f>F36</f>
        <v>0</v>
      </c>
      <c r="C83" s="182">
        <f>B83*$C$55</f>
        <v>0</v>
      </c>
      <c r="D83" s="182">
        <f>SUM(B83:C83)*$B$55</f>
        <v>0</v>
      </c>
      <c r="E83" s="182">
        <f>SUM(B83:D83)</f>
        <v>0</v>
      </c>
      <c r="F83" s="25"/>
      <c r="G83" s="25"/>
    </row>
    <row r="84" spans="1:5" ht="12.75">
      <c r="A84" s="172" t="s">
        <v>170</v>
      </c>
      <c r="B84" s="182">
        <f>F37</f>
        <v>0</v>
      </c>
      <c r="C84" s="182">
        <f>B84*$C$55</f>
        <v>0</v>
      </c>
      <c r="D84" s="182">
        <f>SUM(B84:C84)*$B$55</f>
        <v>0</v>
      </c>
      <c r="E84" s="182">
        <f>SUM(B84:D84)</f>
        <v>0</v>
      </c>
    </row>
    <row r="85" spans="1:5" ht="12.75">
      <c r="A85" s="172" t="s">
        <v>171</v>
      </c>
      <c r="B85" s="182">
        <f>F38</f>
        <v>0</v>
      </c>
      <c r="C85" s="182">
        <f>B85*$C$55</f>
        <v>0</v>
      </c>
      <c r="D85" s="182">
        <f>SUM(B85:C85)*$B$55</f>
        <v>0</v>
      </c>
      <c r="E85" s="182">
        <f>SUM(B85:D85)</f>
        <v>0</v>
      </c>
    </row>
    <row r="87" spans="1:7" ht="12.75">
      <c r="A87" s="254" t="str">
        <f>'D-C'!A32:I32</f>
        <v>FAIXA 04 - DE 1 A 7.000</v>
      </c>
      <c r="B87" s="254"/>
      <c r="C87" s="254"/>
      <c r="D87" s="254"/>
      <c r="E87" s="254"/>
      <c r="F87" s="24"/>
      <c r="G87" s="24"/>
    </row>
    <row r="88" spans="1:7" ht="38.25">
      <c r="A88" s="254" t="s">
        <v>27</v>
      </c>
      <c r="B88" s="138" t="s">
        <v>189</v>
      </c>
      <c r="C88" s="138" t="s">
        <v>187</v>
      </c>
      <c r="D88" s="138" t="s">
        <v>71</v>
      </c>
      <c r="E88" s="138" t="s">
        <v>77</v>
      </c>
      <c r="F88" s="98"/>
      <c r="G88" s="98"/>
    </row>
    <row r="89" spans="1:7" ht="12.75">
      <c r="A89" s="254"/>
      <c r="B89" s="135" t="s">
        <v>81</v>
      </c>
      <c r="C89" s="135" t="s">
        <v>190</v>
      </c>
      <c r="D89" s="135" t="s">
        <v>191</v>
      </c>
      <c r="E89" s="135" t="s">
        <v>195</v>
      </c>
      <c r="F89" s="98"/>
      <c r="G89" s="98"/>
    </row>
    <row r="90" spans="1:5" ht="12.75">
      <c r="A90" s="172" t="s">
        <v>168</v>
      </c>
      <c r="B90" s="182">
        <f>F44</f>
        <v>0</v>
      </c>
      <c r="C90" s="182">
        <f>B90*$C$55</f>
        <v>0</v>
      </c>
      <c r="D90" s="182">
        <f>SUM(B90:C90)*$B$55</f>
        <v>0</v>
      </c>
      <c r="E90" s="182">
        <f>SUM(B90:D90)</f>
        <v>0</v>
      </c>
    </row>
    <row r="91" spans="1:5" ht="12.75">
      <c r="A91" s="172" t="s">
        <v>215</v>
      </c>
      <c r="B91" s="182">
        <f>F45</f>
        <v>0</v>
      </c>
      <c r="C91" s="182">
        <f>B91*$C$55</f>
        <v>0</v>
      </c>
      <c r="D91" s="182">
        <f>SUM(B91:C91)*$B$55</f>
        <v>0</v>
      </c>
      <c r="E91" s="182">
        <f>SUM(B91:D91)</f>
        <v>0</v>
      </c>
    </row>
    <row r="92" spans="1:5" ht="12.75">
      <c r="A92" s="172" t="s">
        <v>169</v>
      </c>
      <c r="B92" s="182">
        <f>F46</f>
        <v>0</v>
      </c>
      <c r="C92" s="182">
        <f>B92*$C$55</f>
        <v>0</v>
      </c>
      <c r="D92" s="182">
        <f>SUM(B92:C92)*$B$55</f>
        <v>0</v>
      </c>
      <c r="E92" s="182">
        <f>SUM(B92:D92)</f>
        <v>0</v>
      </c>
    </row>
    <row r="93" spans="1:7" s="98" customFormat="1" ht="12.75">
      <c r="A93" s="172" t="s">
        <v>170</v>
      </c>
      <c r="B93" s="182">
        <f>F47</f>
        <v>0</v>
      </c>
      <c r="C93" s="182">
        <f>B93*$C$55</f>
        <v>0</v>
      </c>
      <c r="D93" s="182">
        <f>SUM(B93:C93)*$B$55</f>
        <v>0</v>
      </c>
      <c r="E93" s="182">
        <f>SUM(B93:D93)</f>
        <v>0</v>
      </c>
      <c r="F93" s="25"/>
      <c r="G93" s="25"/>
    </row>
    <row r="94" spans="1:7" s="98" customFormat="1" ht="12.75">
      <c r="A94" s="172" t="s">
        <v>171</v>
      </c>
      <c r="B94" s="182">
        <f>F48</f>
        <v>0</v>
      </c>
      <c r="C94" s="182">
        <f>B94*$C$55</f>
        <v>0</v>
      </c>
      <c r="D94" s="182">
        <f>SUM(B94:C94)*$B$55</f>
        <v>0</v>
      </c>
      <c r="E94" s="182">
        <f>SUM(B94:D94)</f>
        <v>0</v>
      </c>
      <c r="F94" s="25"/>
      <c r="G94" s="25"/>
    </row>
    <row r="95" spans="1:7" ht="12.75">
      <c r="A95" s="106"/>
      <c r="B95" s="106"/>
      <c r="C95" s="107"/>
      <c r="D95" s="107"/>
      <c r="E95" s="107"/>
      <c r="F95" s="107"/>
      <c r="G95" s="107"/>
    </row>
    <row r="96" spans="1:7" ht="12.75">
      <c r="A96" s="312" t="s">
        <v>79</v>
      </c>
      <c r="B96" s="312"/>
      <c r="C96" s="312"/>
      <c r="D96" s="312"/>
      <c r="E96" s="312"/>
      <c r="F96" s="312"/>
      <c r="G96" s="312"/>
    </row>
    <row r="98" spans="1:7" ht="12.75">
      <c r="A98" s="299" t="str">
        <f>'D-C'!A11:I11</f>
        <v>FAIXA 01 - DE 20.601 A 27.383</v>
      </c>
      <c r="B98" s="299"/>
      <c r="C98" s="299"/>
      <c r="D98" s="299"/>
      <c r="E98" s="299"/>
      <c r="F98" s="299"/>
      <c r="G98" s="299"/>
    </row>
    <row r="99" spans="1:7" ht="14.25" customHeight="1">
      <c r="A99" s="299" t="s">
        <v>27</v>
      </c>
      <c r="B99" s="298" t="s">
        <v>77</v>
      </c>
      <c r="C99" s="310" t="s">
        <v>26</v>
      </c>
      <c r="D99" s="310" t="s">
        <v>25</v>
      </c>
      <c r="E99" s="310" t="s">
        <v>72</v>
      </c>
      <c r="F99" s="298" t="s">
        <v>69</v>
      </c>
      <c r="G99" s="298" t="s">
        <v>193</v>
      </c>
    </row>
    <row r="100" spans="1:9" s="98" customFormat="1" ht="28.5" customHeight="1">
      <c r="A100" s="299"/>
      <c r="B100" s="298"/>
      <c r="C100" s="311"/>
      <c r="D100" s="311"/>
      <c r="E100" s="311"/>
      <c r="F100" s="298"/>
      <c r="G100" s="298"/>
      <c r="H100" s="56"/>
      <c r="I100" s="56"/>
    </row>
    <row r="101" spans="1:9" s="98" customFormat="1" ht="25.5">
      <c r="A101" s="299"/>
      <c r="B101" s="137" t="s">
        <v>192</v>
      </c>
      <c r="C101" s="137" t="s">
        <v>194</v>
      </c>
      <c r="D101" s="137" t="s">
        <v>196</v>
      </c>
      <c r="E101" s="137" t="s">
        <v>197</v>
      </c>
      <c r="F101" s="137" t="s">
        <v>198</v>
      </c>
      <c r="G101" s="137" t="s">
        <v>199</v>
      </c>
      <c r="H101" s="56"/>
      <c r="I101" s="56"/>
    </row>
    <row r="102" spans="1:9" ht="12.75">
      <c r="A102" s="172" t="s">
        <v>168</v>
      </c>
      <c r="B102" s="182">
        <f>E63</f>
        <v>0</v>
      </c>
      <c r="C102" s="183">
        <f>B102*$E$55</f>
        <v>0</v>
      </c>
      <c r="D102" s="182">
        <f>B102*$D$55</f>
        <v>0</v>
      </c>
      <c r="E102" s="182">
        <f>B102*$F$55</f>
        <v>0</v>
      </c>
      <c r="F102" s="182">
        <f>B102/(1-SUM($D$55:$F$55))</f>
        <v>0</v>
      </c>
      <c r="G102" s="182">
        <f>B102/(1-SUM($D$55:$E$55))</f>
        <v>0</v>
      </c>
      <c r="H102" s="57"/>
      <c r="I102" s="58"/>
    </row>
    <row r="103" spans="1:9" ht="12.75">
      <c r="A103" s="172" t="s">
        <v>215</v>
      </c>
      <c r="B103" s="182">
        <f>E64</f>
        <v>0</v>
      </c>
      <c r="C103" s="183">
        <f>B103*$E$55</f>
        <v>0</v>
      </c>
      <c r="D103" s="182">
        <f>B103*$D$55</f>
        <v>0</v>
      </c>
      <c r="E103" s="182">
        <f>B103*$F$55</f>
        <v>0</v>
      </c>
      <c r="F103" s="182">
        <f>B103/(1-SUM($D$55:$F$55))</f>
        <v>0</v>
      </c>
      <c r="G103" s="182">
        <f>B103/(1-SUM($D$55:$E$55))</f>
        <v>0</v>
      </c>
      <c r="H103" s="57"/>
      <c r="I103" s="58"/>
    </row>
    <row r="104" spans="1:9" ht="12.75">
      <c r="A104" s="172" t="s">
        <v>169</v>
      </c>
      <c r="B104" s="182">
        <f>E65</f>
        <v>0</v>
      </c>
      <c r="C104" s="183">
        <f>B104*$E$55</f>
        <v>0</v>
      </c>
      <c r="D104" s="182">
        <f>B104*$D$55</f>
        <v>0</v>
      </c>
      <c r="E104" s="182">
        <f>B104*$F$55</f>
        <v>0</v>
      </c>
      <c r="F104" s="182">
        <f>B104/(1-SUM($D$55:$F$55))</f>
        <v>0</v>
      </c>
      <c r="G104" s="182">
        <f>B104/(1-SUM($D$55:$E$55))</f>
        <v>0</v>
      </c>
      <c r="H104" s="57"/>
      <c r="I104" s="58"/>
    </row>
    <row r="105" spans="1:9" ht="12.75">
      <c r="A105" s="172" t="s">
        <v>170</v>
      </c>
      <c r="B105" s="182">
        <f>E66</f>
        <v>0</v>
      </c>
      <c r="C105" s="183">
        <f>B105*$E$55</f>
        <v>0</v>
      </c>
      <c r="D105" s="182">
        <f>B105*$D$55</f>
        <v>0</v>
      </c>
      <c r="E105" s="182">
        <f>B105*$F$55</f>
        <v>0</v>
      </c>
      <c r="F105" s="182">
        <f>B105/(1-SUM($D$55:$F$55))</f>
        <v>0</v>
      </c>
      <c r="G105" s="182">
        <f>B105/(1-SUM($D$55:$E$55))</f>
        <v>0</v>
      </c>
      <c r="H105" s="57"/>
      <c r="I105" s="58"/>
    </row>
    <row r="106" spans="1:9" ht="12.75">
      <c r="A106" s="172" t="s">
        <v>171</v>
      </c>
      <c r="B106" s="182">
        <f>E67</f>
        <v>0</v>
      </c>
      <c r="C106" s="183">
        <f>B106*$E$55</f>
        <v>0</v>
      </c>
      <c r="D106" s="182">
        <f>B106*$D$55</f>
        <v>0</v>
      </c>
      <c r="E106" s="182">
        <f>B106*$F$55</f>
        <v>0</v>
      </c>
      <c r="F106" s="182">
        <f>B106/(1-SUM($D$55:$F$55))</f>
        <v>0</v>
      </c>
      <c r="G106" s="182">
        <f>B106/(1-SUM($D$55:$E$55))</f>
        <v>0</v>
      </c>
      <c r="H106" s="57"/>
      <c r="I106" s="58"/>
    </row>
    <row r="107" spans="8:9" ht="12.75">
      <c r="H107" s="58"/>
      <c r="I107" s="58"/>
    </row>
    <row r="108" spans="1:7" ht="12.75">
      <c r="A108" s="299" t="str">
        <f>'D-C'!A18:I18</f>
        <v>FAIXA 02 - DE 13.801 A 20.600</v>
      </c>
      <c r="B108" s="299"/>
      <c r="C108" s="299"/>
      <c r="D108" s="299"/>
      <c r="E108" s="299"/>
      <c r="F108" s="299"/>
      <c r="G108" s="299"/>
    </row>
    <row r="109" spans="1:7" ht="12.75" customHeight="1">
      <c r="A109" s="299" t="s">
        <v>27</v>
      </c>
      <c r="B109" s="298" t="s">
        <v>77</v>
      </c>
      <c r="C109" s="310" t="s">
        <v>26</v>
      </c>
      <c r="D109" s="310" t="s">
        <v>25</v>
      </c>
      <c r="E109" s="310" t="s">
        <v>72</v>
      </c>
      <c r="F109" s="298" t="s">
        <v>69</v>
      </c>
      <c r="G109" s="298" t="s">
        <v>193</v>
      </c>
    </row>
    <row r="110" spans="1:9" s="98" customFormat="1" ht="30.75" customHeight="1">
      <c r="A110" s="299"/>
      <c r="B110" s="298"/>
      <c r="C110" s="311"/>
      <c r="D110" s="311"/>
      <c r="E110" s="311"/>
      <c r="F110" s="298"/>
      <c r="G110" s="298"/>
      <c r="H110" s="56"/>
      <c r="I110" s="56"/>
    </row>
    <row r="111" spans="1:9" s="98" customFormat="1" ht="25.5">
      <c r="A111" s="299"/>
      <c r="B111" s="137" t="s">
        <v>192</v>
      </c>
      <c r="C111" s="137" t="s">
        <v>194</v>
      </c>
      <c r="D111" s="137" t="s">
        <v>196</v>
      </c>
      <c r="E111" s="137" t="s">
        <v>197</v>
      </c>
      <c r="F111" s="137" t="s">
        <v>198</v>
      </c>
      <c r="G111" s="137" t="s">
        <v>199</v>
      </c>
      <c r="H111" s="56"/>
      <c r="I111" s="56"/>
    </row>
    <row r="112" spans="1:9" ht="12.75">
      <c r="A112" s="172" t="s">
        <v>168</v>
      </c>
      <c r="B112" s="182">
        <f>E72</f>
        <v>0</v>
      </c>
      <c r="C112" s="183">
        <f>B112*$E$55</f>
        <v>0</v>
      </c>
      <c r="D112" s="182">
        <f>B112*$D$55</f>
        <v>0</v>
      </c>
      <c r="E112" s="182">
        <f>B112*$F$55</f>
        <v>0</v>
      </c>
      <c r="F112" s="182">
        <f>B112/(1-SUM($D$55:$F$55))</f>
        <v>0</v>
      </c>
      <c r="G112" s="182">
        <f>B112/(1-SUM($D$55:$E$55))</f>
        <v>0</v>
      </c>
      <c r="H112" s="57"/>
      <c r="I112" s="58"/>
    </row>
    <row r="113" spans="1:9" ht="12.75">
      <c r="A113" s="172" t="s">
        <v>215</v>
      </c>
      <c r="B113" s="182">
        <f>E73</f>
        <v>0</v>
      </c>
      <c r="C113" s="183">
        <f>B113*$E$55</f>
        <v>0</v>
      </c>
      <c r="D113" s="182">
        <f>B113*$D$55</f>
        <v>0</v>
      </c>
      <c r="E113" s="182">
        <f>B113*$F$55</f>
        <v>0</v>
      </c>
      <c r="F113" s="182">
        <f>B113/(1-SUM($D$55:$F$55))</f>
        <v>0</v>
      </c>
      <c r="G113" s="182">
        <f>B113/(1-SUM($D$55:$E$55))</f>
        <v>0</v>
      </c>
      <c r="H113" s="57"/>
      <c r="I113" s="58"/>
    </row>
    <row r="114" spans="1:9" ht="12.75">
      <c r="A114" s="172" t="s">
        <v>169</v>
      </c>
      <c r="B114" s="182">
        <f>E74</f>
        <v>0</v>
      </c>
      <c r="C114" s="183">
        <f>B114*$E$55</f>
        <v>0</v>
      </c>
      <c r="D114" s="182">
        <f>B114*$D$55</f>
        <v>0</v>
      </c>
      <c r="E114" s="182">
        <f>B114*$F$55</f>
        <v>0</v>
      </c>
      <c r="F114" s="182">
        <f>B114/(1-SUM($D$55:$F$55))</f>
        <v>0</v>
      </c>
      <c r="G114" s="182">
        <f>B114/(1-SUM($D$55:$E$55))</f>
        <v>0</v>
      </c>
      <c r="H114" s="57"/>
      <c r="I114" s="58"/>
    </row>
    <row r="115" spans="1:9" ht="12.75">
      <c r="A115" s="172" t="s">
        <v>170</v>
      </c>
      <c r="B115" s="182">
        <f>E75</f>
        <v>0</v>
      </c>
      <c r="C115" s="183">
        <f>B115*$E$55</f>
        <v>0</v>
      </c>
      <c r="D115" s="182">
        <f>B115*$D$55</f>
        <v>0</v>
      </c>
      <c r="E115" s="182">
        <f>B115*$F$55</f>
        <v>0</v>
      </c>
      <c r="F115" s="182">
        <f>B115/(1-SUM($D$55:$F$55))</f>
        <v>0</v>
      </c>
      <c r="G115" s="182">
        <f>B115/(1-SUM($D$55:$E$55))</f>
        <v>0</v>
      </c>
      <c r="H115" s="57"/>
      <c r="I115" s="58"/>
    </row>
    <row r="116" spans="1:9" ht="12.75">
      <c r="A116" s="172" t="s">
        <v>171</v>
      </c>
      <c r="B116" s="182">
        <f>E76</f>
        <v>0</v>
      </c>
      <c r="C116" s="183">
        <f>B116*$E$55</f>
        <v>0</v>
      </c>
      <c r="D116" s="182">
        <f>B116*$D$55</f>
        <v>0</v>
      </c>
      <c r="E116" s="182">
        <f>B116*$F$55</f>
        <v>0</v>
      </c>
      <c r="F116" s="182">
        <f>B116/(1-SUM($D$55:$F$55))</f>
        <v>0</v>
      </c>
      <c r="G116" s="182">
        <f>B116/(1-SUM($D$55:$E$55))</f>
        <v>0</v>
      </c>
      <c r="H116" s="57"/>
      <c r="I116" s="58"/>
    </row>
    <row r="117" spans="8:9" ht="12.75">
      <c r="H117" s="57"/>
      <c r="I117" s="58"/>
    </row>
    <row r="118" spans="1:9" ht="12.75">
      <c r="A118" s="299" t="str">
        <f>'D-C'!A25:I25</f>
        <v>FAIXA 03 - DE 7.001 A 13.800</v>
      </c>
      <c r="B118" s="299"/>
      <c r="C118" s="299"/>
      <c r="D118" s="299"/>
      <c r="E118" s="299"/>
      <c r="F118" s="299"/>
      <c r="G118" s="299"/>
      <c r="H118" s="57"/>
      <c r="I118" s="58"/>
    </row>
    <row r="119" spans="1:7" ht="12.75">
      <c r="A119" s="299" t="s">
        <v>27</v>
      </c>
      <c r="B119" s="298" t="s">
        <v>77</v>
      </c>
      <c r="C119" s="310" t="s">
        <v>26</v>
      </c>
      <c r="D119" s="310" t="s">
        <v>25</v>
      </c>
      <c r="E119" s="310" t="s">
        <v>72</v>
      </c>
      <c r="F119" s="298" t="s">
        <v>69</v>
      </c>
      <c r="G119" s="298" t="s">
        <v>193</v>
      </c>
    </row>
    <row r="120" spans="1:7" ht="28.5" customHeight="1">
      <c r="A120" s="299"/>
      <c r="B120" s="298"/>
      <c r="C120" s="311"/>
      <c r="D120" s="311"/>
      <c r="E120" s="311"/>
      <c r="F120" s="298"/>
      <c r="G120" s="298"/>
    </row>
    <row r="121" spans="1:7" ht="25.5" customHeight="1">
      <c r="A121" s="299"/>
      <c r="B121" s="137" t="s">
        <v>192</v>
      </c>
      <c r="C121" s="137" t="s">
        <v>194</v>
      </c>
      <c r="D121" s="137" t="s">
        <v>196</v>
      </c>
      <c r="E121" s="137" t="s">
        <v>197</v>
      </c>
      <c r="F121" s="137" t="s">
        <v>198</v>
      </c>
      <c r="G121" s="137" t="s">
        <v>199</v>
      </c>
    </row>
    <row r="122" spans="1:9" s="98" customFormat="1" ht="12.75">
      <c r="A122" s="172" t="s">
        <v>168</v>
      </c>
      <c r="B122" s="182">
        <f>E81</f>
        <v>0</v>
      </c>
      <c r="C122" s="183">
        <f>B122*$E$55</f>
        <v>0</v>
      </c>
      <c r="D122" s="182">
        <f>B122*$D$55</f>
        <v>0</v>
      </c>
      <c r="E122" s="182">
        <f>B122*$F$55</f>
        <v>0</v>
      </c>
      <c r="F122" s="182">
        <f>B122/(1-SUM($D$55:$F$55))</f>
        <v>0</v>
      </c>
      <c r="G122" s="182">
        <f>B122/(1-SUM($D$55:$E$55))</f>
        <v>0</v>
      </c>
      <c r="H122" s="56"/>
      <c r="I122" s="56"/>
    </row>
    <row r="123" spans="1:9" s="98" customFormat="1" ht="12.75">
      <c r="A123" s="172" t="s">
        <v>215</v>
      </c>
      <c r="B123" s="182">
        <f>E82</f>
        <v>0</v>
      </c>
      <c r="C123" s="183">
        <f>B123*$E$55</f>
        <v>0</v>
      </c>
      <c r="D123" s="182">
        <f>B123*$D$55</f>
        <v>0</v>
      </c>
      <c r="E123" s="182">
        <f>B123*$F$55</f>
        <v>0</v>
      </c>
      <c r="F123" s="182">
        <f>B123/(1-SUM($D$55:$F$55))</f>
        <v>0</v>
      </c>
      <c r="G123" s="182">
        <f>B123/(1-SUM($D$55:$E$55))</f>
        <v>0</v>
      </c>
      <c r="H123" s="56"/>
      <c r="I123" s="56"/>
    </row>
    <row r="124" spans="1:9" s="98" customFormat="1" ht="12.75">
      <c r="A124" s="172" t="s">
        <v>169</v>
      </c>
      <c r="B124" s="182">
        <f>E83</f>
        <v>0</v>
      </c>
      <c r="C124" s="183">
        <f>B124*$E$55</f>
        <v>0</v>
      </c>
      <c r="D124" s="182">
        <f>B124*$D$55</f>
        <v>0</v>
      </c>
      <c r="E124" s="182">
        <f>B124*$F$55</f>
        <v>0</v>
      </c>
      <c r="F124" s="182">
        <f>B124/(1-SUM($D$55:$F$55))</f>
        <v>0</v>
      </c>
      <c r="G124" s="182">
        <f>B124/(1-SUM($D$55:$E$55))</f>
        <v>0</v>
      </c>
      <c r="H124" s="56"/>
      <c r="I124" s="56"/>
    </row>
    <row r="125" spans="1:9" ht="12.75">
      <c r="A125" s="172" t="s">
        <v>170</v>
      </c>
      <c r="B125" s="182">
        <f>E84</f>
        <v>0</v>
      </c>
      <c r="C125" s="183">
        <f>B125*$E$55</f>
        <v>0</v>
      </c>
      <c r="D125" s="182">
        <f>B125*$D$55</f>
        <v>0</v>
      </c>
      <c r="E125" s="182">
        <f>B125*$F$55</f>
        <v>0</v>
      </c>
      <c r="F125" s="182">
        <f>B125/(1-SUM($D$55:$F$55))</f>
        <v>0</v>
      </c>
      <c r="G125" s="182">
        <f>B125/(1-SUM($D$55:$E$55))</f>
        <v>0</v>
      </c>
      <c r="H125" s="57"/>
      <c r="I125" s="58"/>
    </row>
    <row r="126" spans="1:9" ht="12.75">
      <c r="A126" s="172" t="s">
        <v>171</v>
      </c>
      <c r="B126" s="182">
        <f>E85</f>
        <v>0</v>
      </c>
      <c r="C126" s="183">
        <f>B126*$E$55</f>
        <v>0</v>
      </c>
      <c r="D126" s="182">
        <f>B126*$D$55</f>
        <v>0</v>
      </c>
      <c r="E126" s="182">
        <f>B126*$F$55</f>
        <v>0</v>
      </c>
      <c r="F126" s="182">
        <f>B126/(1-SUM($D$55:$F$55))</f>
        <v>0</v>
      </c>
      <c r="G126" s="182">
        <f>B126/(1-SUM($D$55:$E$55))</f>
        <v>0</v>
      </c>
      <c r="H126" s="57"/>
      <c r="I126" s="58"/>
    </row>
    <row r="127" spans="8:9" ht="12.75">
      <c r="H127" s="57"/>
      <c r="I127" s="58"/>
    </row>
    <row r="128" spans="1:9" ht="12.75">
      <c r="A128" s="299" t="str">
        <f>'D-C'!A32:I32</f>
        <v>FAIXA 04 - DE 1 A 7.000</v>
      </c>
      <c r="B128" s="299"/>
      <c r="C128" s="299"/>
      <c r="D128" s="299"/>
      <c r="E128" s="299"/>
      <c r="F128" s="299"/>
      <c r="G128" s="299"/>
      <c r="H128" s="57"/>
      <c r="I128" s="58"/>
    </row>
    <row r="129" spans="1:9" ht="12.75">
      <c r="A129" s="299" t="s">
        <v>27</v>
      </c>
      <c r="B129" s="298" t="s">
        <v>77</v>
      </c>
      <c r="C129" s="310" t="s">
        <v>26</v>
      </c>
      <c r="D129" s="310" t="s">
        <v>25</v>
      </c>
      <c r="E129" s="310" t="s">
        <v>72</v>
      </c>
      <c r="F129" s="298" t="s">
        <v>69</v>
      </c>
      <c r="G129" s="298" t="s">
        <v>193</v>
      </c>
      <c r="H129" s="57"/>
      <c r="I129" s="58"/>
    </row>
    <row r="130" spans="1:9" ht="30" customHeight="1">
      <c r="A130" s="299"/>
      <c r="B130" s="298"/>
      <c r="C130" s="311"/>
      <c r="D130" s="311"/>
      <c r="E130" s="311"/>
      <c r="F130" s="298"/>
      <c r="G130" s="298"/>
      <c r="H130" s="57"/>
      <c r="I130" s="58"/>
    </row>
    <row r="131" spans="1:7" ht="25.5">
      <c r="A131" s="299"/>
      <c r="B131" s="137" t="s">
        <v>192</v>
      </c>
      <c r="C131" s="137" t="s">
        <v>194</v>
      </c>
      <c r="D131" s="137" t="s">
        <v>196</v>
      </c>
      <c r="E131" s="137" t="s">
        <v>197</v>
      </c>
      <c r="F131" s="137" t="s">
        <v>198</v>
      </c>
      <c r="G131" s="137" t="s">
        <v>199</v>
      </c>
    </row>
    <row r="132" spans="1:7" ht="12.75">
      <c r="A132" s="172" t="s">
        <v>168</v>
      </c>
      <c r="B132" s="182">
        <f>E90</f>
        <v>0</v>
      </c>
      <c r="C132" s="183">
        <f>B132*$E$55</f>
        <v>0</v>
      </c>
      <c r="D132" s="182">
        <f>B132*$D$55</f>
        <v>0</v>
      </c>
      <c r="E132" s="182">
        <f>B132*$F$55</f>
        <v>0</v>
      </c>
      <c r="F132" s="182">
        <f>B132/(1-SUM($D$55:$F$55))</f>
        <v>0</v>
      </c>
      <c r="G132" s="182">
        <f>B132/(1-SUM($D$55:$E$55))</f>
        <v>0</v>
      </c>
    </row>
    <row r="133" spans="1:7" ht="12.75" customHeight="1">
      <c r="A133" s="172" t="s">
        <v>215</v>
      </c>
      <c r="B133" s="182">
        <f>E91</f>
        <v>0</v>
      </c>
      <c r="C133" s="183">
        <f>B133*$E$55</f>
        <v>0</v>
      </c>
      <c r="D133" s="182">
        <f>B133*$D$55</f>
        <v>0</v>
      </c>
      <c r="E133" s="182">
        <f>B133*$F$55</f>
        <v>0</v>
      </c>
      <c r="F133" s="182">
        <f>B133/(1-SUM($D$55:$F$55))</f>
        <v>0</v>
      </c>
      <c r="G133" s="182">
        <f>B133/(1-SUM($D$55:$E$55))</f>
        <v>0</v>
      </c>
    </row>
    <row r="134" spans="1:7" ht="12.75" customHeight="1">
      <c r="A134" s="172" t="s">
        <v>169</v>
      </c>
      <c r="B134" s="182">
        <f>E92</f>
        <v>0</v>
      </c>
      <c r="C134" s="183">
        <f>B134*$E$55</f>
        <v>0</v>
      </c>
      <c r="D134" s="182">
        <f>B134*$D$55</f>
        <v>0</v>
      </c>
      <c r="E134" s="182">
        <f>B134*$F$55</f>
        <v>0</v>
      </c>
      <c r="F134" s="182">
        <f>B134/(1-SUM($D$55:$F$55))</f>
        <v>0</v>
      </c>
      <c r="G134" s="182">
        <f>B134/(1-SUM($D$55:$E$55))</f>
        <v>0</v>
      </c>
    </row>
    <row r="135" spans="1:9" s="98" customFormat="1" ht="12.75">
      <c r="A135" s="172" t="s">
        <v>170</v>
      </c>
      <c r="B135" s="182">
        <f>E93</f>
        <v>0</v>
      </c>
      <c r="C135" s="183">
        <f>B135*$E$55</f>
        <v>0</v>
      </c>
      <c r="D135" s="182">
        <f>B135*$D$55</f>
        <v>0</v>
      </c>
      <c r="E135" s="182">
        <f>B135*$F$55</f>
        <v>0</v>
      </c>
      <c r="F135" s="182">
        <f>B135/(1-SUM($D$55:$F$55))</f>
        <v>0</v>
      </c>
      <c r="G135" s="182">
        <f>B135/(1-SUM($D$55:$E$55))</f>
        <v>0</v>
      </c>
      <c r="H135" s="56"/>
      <c r="I135" s="56"/>
    </row>
    <row r="136" spans="1:9" s="98" customFormat="1" ht="12.75">
      <c r="A136" s="172" t="s">
        <v>171</v>
      </c>
      <c r="B136" s="182">
        <f>E94</f>
        <v>0</v>
      </c>
      <c r="C136" s="183">
        <f>B136*$E$55</f>
        <v>0</v>
      </c>
      <c r="D136" s="182">
        <f>B136*$D$55</f>
        <v>0</v>
      </c>
      <c r="E136" s="182">
        <f>B136*$F$55</f>
        <v>0</v>
      </c>
      <c r="F136" s="182">
        <f>B136/(1-SUM($D$55:$F$55))</f>
        <v>0</v>
      </c>
      <c r="G136" s="182">
        <f>B136/(1-SUM($D$55:$E$55))</f>
        <v>0</v>
      </c>
      <c r="H136" s="56"/>
      <c r="I136" s="56"/>
    </row>
  </sheetData>
  <sheetProtection/>
  <mergeCells count="75">
    <mergeCell ref="A2:G2"/>
    <mergeCell ref="A3:G3"/>
    <mergeCell ref="C11:C12"/>
    <mergeCell ref="A11:A13"/>
    <mergeCell ref="D11:E11"/>
    <mergeCell ref="F11:F12"/>
    <mergeCell ref="A10:F10"/>
    <mergeCell ref="C52:C53"/>
    <mergeCell ref="A99:A101"/>
    <mergeCell ref="E99:E100"/>
    <mergeCell ref="A88:A89"/>
    <mergeCell ref="C99:C100"/>
    <mergeCell ref="B99:B100"/>
    <mergeCell ref="A58:G58"/>
    <mergeCell ref="A98:G98"/>
    <mergeCell ref="B52:B53"/>
    <mergeCell ref="A128:G128"/>
    <mergeCell ref="A1:G1"/>
    <mergeCell ref="A21:A23"/>
    <mergeCell ref="C21:C22"/>
    <mergeCell ref="D21:E21"/>
    <mergeCell ref="F21:F22"/>
    <mergeCell ref="A5:G5"/>
    <mergeCell ref="A7:G7"/>
    <mergeCell ref="B11:B12"/>
    <mergeCell ref="B21:B22"/>
    <mergeCell ref="D119:D120"/>
    <mergeCell ref="E119:E120"/>
    <mergeCell ref="F119:F120"/>
    <mergeCell ref="G119:G120"/>
    <mergeCell ref="A61:A62"/>
    <mergeCell ref="A79:A80"/>
    <mergeCell ref="G99:G100"/>
    <mergeCell ref="A96:G96"/>
    <mergeCell ref="F99:F100"/>
    <mergeCell ref="A70:A71"/>
    <mergeCell ref="A118:G118"/>
    <mergeCell ref="D99:D100"/>
    <mergeCell ref="A87:E87"/>
    <mergeCell ref="C109:C110"/>
    <mergeCell ref="D109:D110"/>
    <mergeCell ref="E109:E110"/>
    <mergeCell ref="F109:F110"/>
    <mergeCell ref="G109:G110"/>
    <mergeCell ref="B109:B110"/>
    <mergeCell ref="D31:E31"/>
    <mergeCell ref="B129:B130"/>
    <mergeCell ref="C129:C130"/>
    <mergeCell ref="D129:D130"/>
    <mergeCell ref="E129:E130"/>
    <mergeCell ref="F129:F130"/>
    <mergeCell ref="F31:F32"/>
    <mergeCell ref="B119:B120"/>
    <mergeCell ref="C119:C120"/>
    <mergeCell ref="A108:G108"/>
    <mergeCell ref="A30:F30"/>
    <mergeCell ref="A20:F20"/>
    <mergeCell ref="A60:E60"/>
    <mergeCell ref="A69:E69"/>
    <mergeCell ref="A78:E78"/>
    <mergeCell ref="A40:F40"/>
    <mergeCell ref="F41:F42"/>
    <mergeCell ref="A31:A33"/>
    <mergeCell ref="B31:B32"/>
    <mergeCell ref="C31:C32"/>
    <mergeCell ref="A41:A43"/>
    <mergeCell ref="B41:B42"/>
    <mergeCell ref="C41:C42"/>
    <mergeCell ref="G129:G130"/>
    <mergeCell ref="A129:A131"/>
    <mergeCell ref="A50:G50"/>
    <mergeCell ref="D52:F52"/>
    <mergeCell ref="A119:A121"/>
    <mergeCell ref="A109:A111"/>
    <mergeCell ref="D41:E4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9" r:id="rId1"/>
  <rowBreaks count="2" manualBreakCount="2">
    <brk id="57" max="5" man="1"/>
    <brk id="9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1">
    <tabColor rgb="FF00B050"/>
  </sheetPr>
  <dimension ref="A1:F51"/>
  <sheetViews>
    <sheetView showGridLines="0" tabSelected="1" view="pageBreakPreview" zoomScale="110" zoomScaleSheetLayoutView="110" workbookViewId="0" topLeftCell="A1">
      <selection activeCell="N8" sqref="N8"/>
    </sheetView>
  </sheetViews>
  <sheetFormatPr defaultColWidth="9.140625" defaultRowHeight="12.75"/>
  <cols>
    <col min="1" max="1" width="33.8515625" style="78" customWidth="1"/>
    <col min="2" max="2" width="21.421875" style="78" customWidth="1"/>
    <col min="3" max="3" width="15.7109375" style="78" customWidth="1"/>
    <col min="4" max="4" width="17.57421875" style="78" customWidth="1"/>
    <col min="5" max="5" width="14.28125" style="78" bestFit="1" customWidth="1"/>
    <col min="6" max="6" width="15.00390625" style="78" customWidth="1"/>
    <col min="7" max="7" width="14.00390625" style="78" bestFit="1" customWidth="1"/>
    <col min="8" max="8" width="13.00390625" style="78" customWidth="1"/>
    <col min="9" max="9" width="16.7109375" style="78" customWidth="1"/>
    <col min="10" max="10" width="15.28125" style="78" customWidth="1"/>
    <col min="11" max="16384" width="9.140625" style="78" customWidth="1"/>
  </cols>
  <sheetData>
    <row r="1" spans="1:4" ht="18" customHeight="1">
      <c r="A1" s="227" t="str">
        <f>'D - sem insalubridade'!A1</f>
        <v>ANEXO XIV-M - PLANILHA DE FORMAÇÃO DE CUSTO</v>
      </c>
      <c r="B1" s="227"/>
      <c r="C1" s="227"/>
      <c r="D1" s="227"/>
    </row>
    <row r="2" spans="1:4" ht="12.75">
      <c r="A2" s="227" t="str">
        <f>'D - sem insalubridade'!A2:B2</f>
        <v>LOTE 05 A - ESCOLAS SEM INSALUBRIDADE</v>
      </c>
      <c r="B2" s="227"/>
      <c r="C2" s="316"/>
      <c r="D2" s="316"/>
    </row>
    <row r="3" spans="1:4" ht="12.75">
      <c r="A3" s="227" t="s">
        <v>110</v>
      </c>
      <c r="B3" s="227"/>
      <c r="C3" s="316"/>
      <c r="D3" s="316"/>
    </row>
    <row r="4" spans="1:4" ht="3" customHeight="1">
      <c r="A4" s="79"/>
      <c r="B4" s="79"/>
      <c r="C4" s="79"/>
      <c r="D4" s="79"/>
    </row>
    <row r="5" spans="1:4" s="80" customFormat="1" ht="12.75">
      <c r="A5" s="300" t="s">
        <v>136</v>
      </c>
      <c r="B5" s="300"/>
      <c r="C5" s="300"/>
      <c r="D5" s="300"/>
    </row>
    <row r="6" ht="2.25" customHeight="1"/>
    <row r="7" spans="1:4" ht="36" customHeight="1">
      <c r="A7" s="315" t="s">
        <v>216</v>
      </c>
      <c r="B7" s="315"/>
      <c r="C7" s="315"/>
      <c r="D7" s="315"/>
    </row>
    <row r="8" spans="1:4" ht="63" customHeight="1">
      <c r="A8" s="314" t="s">
        <v>229</v>
      </c>
      <c r="B8" s="314"/>
      <c r="C8" s="314"/>
      <c r="D8" s="314"/>
    </row>
    <row r="10" spans="1:3" ht="12.75">
      <c r="A10" s="59" t="s">
        <v>28</v>
      </c>
      <c r="B10" s="59"/>
      <c r="C10" s="111">
        <v>202</v>
      </c>
    </row>
    <row r="11" ht="6.75" customHeight="1"/>
    <row r="12" spans="1:4" ht="12.75">
      <c r="A12" s="318" t="str">
        <f>'D-C'!A11:I11</f>
        <v>FAIXA 01 - DE 20.601 A 27.383</v>
      </c>
      <c r="B12" s="319"/>
      <c r="C12" s="319"/>
      <c r="D12" s="319"/>
    </row>
    <row r="13" spans="1:4" s="81" customFormat="1" ht="36">
      <c r="A13" s="125" t="s">
        <v>27</v>
      </c>
      <c r="B13" s="122" t="s">
        <v>214</v>
      </c>
      <c r="C13" s="122" t="s">
        <v>205</v>
      </c>
      <c r="D13" s="122" t="s">
        <v>206</v>
      </c>
    </row>
    <row r="14" spans="1:5" ht="12.75">
      <c r="A14" s="172" t="s">
        <v>168</v>
      </c>
      <c r="B14" s="219">
        <v>1000</v>
      </c>
      <c r="C14" s="123">
        <f>'D-I'!F102</f>
        <v>0</v>
      </c>
      <c r="D14" s="180">
        <f>'D-I'!G102</f>
        <v>0</v>
      </c>
      <c r="E14" s="91"/>
    </row>
    <row r="15" spans="1:5" ht="12.75">
      <c r="A15" s="172" t="s">
        <v>215</v>
      </c>
      <c r="B15" s="219">
        <v>12052</v>
      </c>
      <c r="C15" s="123">
        <f>'D-I'!F103</f>
        <v>0</v>
      </c>
      <c r="D15" s="180">
        <f>'D-I'!G103</f>
        <v>0</v>
      </c>
      <c r="E15" s="91"/>
    </row>
    <row r="16" spans="1:5" ht="12.75">
      <c r="A16" s="172" t="s">
        <v>169</v>
      </c>
      <c r="B16" s="219">
        <v>2703</v>
      </c>
      <c r="C16" s="123">
        <f>'D-I'!F104</f>
        <v>0</v>
      </c>
      <c r="D16" s="180">
        <f>'D-I'!G104</f>
        <v>0</v>
      </c>
      <c r="E16" s="91"/>
    </row>
    <row r="17" spans="1:5" ht="12.75">
      <c r="A17" s="172" t="s">
        <v>170</v>
      </c>
      <c r="B17" s="219">
        <v>4730</v>
      </c>
      <c r="C17" s="123">
        <f>'D-I'!F105</f>
        <v>0</v>
      </c>
      <c r="D17" s="180">
        <f>'D-I'!G105</f>
        <v>0</v>
      </c>
      <c r="E17" s="91"/>
    </row>
    <row r="18" spans="1:5" ht="12.75">
      <c r="A18" s="172" t="s">
        <v>171</v>
      </c>
      <c r="B18" s="219">
        <v>6898</v>
      </c>
      <c r="C18" s="123">
        <f>'D-I'!F106</f>
        <v>0</v>
      </c>
      <c r="D18" s="180">
        <f>'D-I'!G106</f>
        <v>0</v>
      </c>
      <c r="E18" s="91"/>
    </row>
    <row r="19" spans="1:5" ht="12.75">
      <c r="A19" s="186" t="s">
        <v>201</v>
      </c>
      <c r="B19" s="220">
        <f>SUM(B14:B18)</f>
        <v>27383</v>
      </c>
      <c r="C19" s="123"/>
      <c r="D19" s="180"/>
      <c r="E19" s="91"/>
    </row>
    <row r="20" spans="2:6" ht="12.75">
      <c r="B20" s="185"/>
      <c r="F20" s="82"/>
    </row>
    <row r="21" spans="1:4" ht="12.75">
      <c r="A21" s="320" t="str">
        <f>'D-C'!A18:I18</f>
        <v>FAIXA 02 - DE 13.801 A 20.600</v>
      </c>
      <c r="B21" s="321"/>
      <c r="C21" s="321"/>
      <c r="D21" s="321"/>
    </row>
    <row r="22" spans="1:4" s="81" customFormat="1" ht="36">
      <c r="A22" s="139" t="s">
        <v>27</v>
      </c>
      <c r="B22" s="122" t="s">
        <v>214</v>
      </c>
      <c r="C22" s="122" t="s">
        <v>205</v>
      </c>
      <c r="D22" s="122" t="s">
        <v>206</v>
      </c>
    </row>
    <row r="23" spans="1:5" ht="12.75">
      <c r="A23" s="172" t="s">
        <v>168</v>
      </c>
      <c r="B23" s="219">
        <v>750</v>
      </c>
      <c r="C23" s="123">
        <f>'D-I'!F112</f>
        <v>0</v>
      </c>
      <c r="D23" s="180">
        <f>'D-I'!G112</f>
        <v>0</v>
      </c>
      <c r="E23" s="91"/>
    </row>
    <row r="24" spans="1:5" ht="12.75">
      <c r="A24" s="172" t="s">
        <v>215</v>
      </c>
      <c r="B24" s="219">
        <v>9090</v>
      </c>
      <c r="C24" s="123">
        <f>'D-I'!F113</f>
        <v>0</v>
      </c>
      <c r="D24" s="180">
        <f>'D-I'!G113</f>
        <v>0</v>
      </c>
      <c r="E24" s="91"/>
    </row>
    <row r="25" spans="1:5" ht="12.75">
      <c r="A25" s="172" t="s">
        <v>169</v>
      </c>
      <c r="B25" s="219">
        <v>2051</v>
      </c>
      <c r="C25" s="123">
        <f>'D-I'!F114</f>
        <v>0</v>
      </c>
      <c r="D25" s="180">
        <f>'D-I'!G114</f>
        <v>0</v>
      </c>
      <c r="E25" s="91"/>
    </row>
    <row r="26" spans="1:5" ht="12.75">
      <c r="A26" s="172" t="s">
        <v>170</v>
      </c>
      <c r="B26" s="219">
        <v>3577</v>
      </c>
      <c r="C26" s="123">
        <f>'D-I'!F115</f>
        <v>0</v>
      </c>
      <c r="D26" s="180">
        <f>'D-I'!G115</f>
        <v>0</v>
      </c>
      <c r="E26" s="91"/>
    </row>
    <row r="27" spans="1:5" ht="12.75">
      <c r="A27" s="172" t="s">
        <v>171</v>
      </c>
      <c r="B27" s="219">
        <v>5183</v>
      </c>
      <c r="C27" s="123">
        <f>'D-I'!F116</f>
        <v>0</v>
      </c>
      <c r="D27" s="180">
        <f>'D-I'!G116</f>
        <v>0</v>
      </c>
      <c r="E27" s="91"/>
    </row>
    <row r="28" spans="1:5" ht="12.75">
      <c r="A28" s="186" t="s">
        <v>201</v>
      </c>
      <c r="B28" s="220">
        <f>SUM(B23:B27)</f>
        <v>20651</v>
      </c>
      <c r="C28" s="123"/>
      <c r="D28" s="180"/>
      <c r="E28" s="91"/>
    </row>
    <row r="29" ht="12.75">
      <c r="E29" s="91"/>
    </row>
    <row r="30" spans="1:6" ht="12.75">
      <c r="A30" s="322" t="str">
        <f>'D-C'!A25:I25</f>
        <v>FAIXA 03 - DE 7.001 A 13.800</v>
      </c>
      <c r="B30" s="323"/>
      <c r="C30" s="323"/>
      <c r="D30" s="323"/>
      <c r="F30" s="90"/>
    </row>
    <row r="31" spans="1:4" ht="36">
      <c r="A31" s="139" t="s">
        <v>27</v>
      </c>
      <c r="B31" s="122" t="s">
        <v>214</v>
      </c>
      <c r="C31" s="122" t="s">
        <v>205</v>
      </c>
      <c r="D31" s="122" t="s">
        <v>206</v>
      </c>
    </row>
    <row r="32" spans="1:4" s="81" customFormat="1" ht="12.75">
      <c r="A32" s="172" t="s">
        <v>168</v>
      </c>
      <c r="B32" s="219">
        <v>500</v>
      </c>
      <c r="C32" s="123">
        <f>'D-I'!F122</f>
        <v>0</v>
      </c>
      <c r="D32" s="180">
        <f>'D-I'!G122</f>
        <v>0</v>
      </c>
    </row>
    <row r="33" spans="1:5" ht="12.75">
      <c r="A33" s="172" t="s">
        <v>215</v>
      </c>
      <c r="B33" s="219">
        <v>6057</v>
      </c>
      <c r="C33" s="123">
        <f>'D-I'!F123</f>
        <v>0</v>
      </c>
      <c r="D33" s="180">
        <f>'D-I'!G123</f>
        <v>0</v>
      </c>
      <c r="E33" s="91"/>
    </row>
    <row r="34" spans="1:5" ht="12.75">
      <c r="A34" s="172" t="s">
        <v>169</v>
      </c>
      <c r="B34" s="219">
        <v>1366</v>
      </c>
      <c r="C34" s="123">
        <f>'D-I'!F124</f>
        <v>0</v>
      </c>
      <c r="D34" s="180">
        <f>'D-I'!G124</f>
        <v>0</v>
      </c>
      <c r="E34" s="91"/>
    </row>
    <row r="35" spans="1:5" ht="12.75">
      <c r="A35" s="172" t="s">
        <v>170</v>
      </c>
      <c r="B35" s="219">
        <v>2384</v>
      </c>
      <c r="C35" s="123">
        <f>'D-I'!F125</f>
        <v>0</v>
      </c>
      <c r="D35" s="180">
        <f>'D-I'!G125</f>
        <v>0</v>
      </c>
      <c r="E35" s="91"/>
    </row>
    <row r="36" spans="1:5" ht="12.75">
      <c r="A36" s="172" t="s">
        <v>171</v>
      </c>
      <c r="B36" s="219">
        <v>3453</v>
      </c>
      <c r="C36" s="123">
        <f>'D-I'!F126</f>
        <v>0</v>
      </c>
      <c r="D36" s="180">
        <f>'D-I'!G126</f>
        <v>0</v>
      </c>
      <c r="E36" s="91"/>
    </row>
    <row r="37" spans="1:5" ht="12.75">
      <c r="A37" s="186" t="s">
        <v>201</v>
      </c>
      <c r="B37" s="220">
        <f>SUM(B32:B36)</f>
        <v>13760</v>
      </c>
      <c r="C37" s="123"/>
      <c r="D37" s="180"/>
      <c r="E37" s="91"/>
    </row>
    <row r="38" ht="12.75">
      <c r="E38" s="91"/>
    </row>
    <row r="39" spans="1:5" ht="12.75" customHeight="1">
      <c r="A39" s="305" t="str">
        <f>'D-C'!A32:I32</f>
        <v>FAIXA 04 - DE 1 A 7.000</v>
      </c>
      <c r="B39" s="306"/>
      <c r="C39" s="306"/>
      <c r="D39" s="306"/>
      <c r="E39" s="91"/>
    </row>
    <row r="40" spans="1:4" ht="36">
      <c r="A40" s="139" t="s">
        <v>27</v>
      </c>
      <c r="B40" s="122" t="s">
        <v>214</v>
      </c>
      <c r="C40" s="122" t="s">
        <v>205</v>
      </c>
      <c r="D40" s="122" t="s">
        <v>206</v>
      </c>
    </row>
    <row r="41" spans="1:4" ht="12.75">
      <c r="A41" s="172" t="s">
        <v>168</v>
      </c>
      <c r="B41" s="219">
        <v>250</v>
      </c>
      <c r="C41" s="123">
        <f>'D-I'!F132</f>
        <v>0</v>
      </c>
      <c r="D41" s="180">
        <f>'D-I'!G132</f>
        <v>0</v>
      </c>
    </row>
    <row r="42" spans="1:4" s="81" customFormat="1" ht="12.75">
      <c r="A42" s="172" t="s">
        <v>215</v>
      </c>
      <c r="B42" s="219">
        <v>3061</v>
      </c>
      <c r="C42" s="123">
        <f>'D-I'!F133</f>
        <v>0</v>
      </c>
      <c r="D42" s="180">
        <f>'D-I'!G133</f>
        <v>0</v>
      </c>
    </row>
    <row r="43" spans="1:4" s="81" customFormat="1" ht="12.75">
      <c r="A43" s="172" t="s">
        <v>169</v>
      </c>
      <c r="B43" s="219">
        <v>695</v>
      </c>
      <c r="C43" s="123">
        <f>'D-I'!F134</f>
        <v>0</v>
      </c>
      <c r="D43" s="180">
        <f>'D-I'!G134</f>
        <v>0</v>
      </c>
    </row>
    <row r="44" spans="1:5" ht="12.75">
      <c r="A44" s="172" t="s">
        <v>170</v>
      </c>
      <c r="B44" s="219">
        <v>1220</v>
      </c>
      <c r="C44" s="123">
        <f>'D-I'!F135</f>
        <v>0</v>
      </c>
      <c r="D44" s="180">
        <f>'D-I'!G135</f>
        <v>0</v>
      </c>
      <c r="E44" s="91"/>
    </row>
    <row r="45" spans="1:5" ht="12.75">
      <c r="A45" s="172" t="s">
        <v>171</v>
      </c>
      <c r="B45" s="219">
        <v>1734</v>
      </c>
      <c r="C45" s="123">
        <f>'D-I'!F136</f>
        <v>0</v>
      </c>
      <c r="D45" s="180">
        <f>'D-I'!G136</f>
        <v>0</v>
      </c>
      <c r="E45" s="91"/>
    </row>
    <row r="46" spans="1:5" ht="12.75">
      <c r="A46" s="186" t="s">
        <v>201</v>
      </c>
      <c r="B46" s="220">
        <f>SUM(B41:B45)</f>
        <v>6960</v>
      </c>
      <c r="C46" s="123"/>
      <c r="D46" s="180"/>
      <c r="E46" s="91"/>
    </row>
    <row r="47" spans="1:5" ht="12.75" customHeight="1">
      <c r="A47" s="131"/>
      <c r="B47" s="131"/>
      <c r="C47" s="131"/>
      <c r="D47" s="131"/>
      <c r="E47" s="91"/>
    </row>
    <row r="48" spans="1:4" ht="12.75">
      <c r="A48" s="317" t="s">
        <v>145</v>
      </c>
      <c r="B48" s="317"/>
      <c r="C48" s="317"/>
      <c r="D48" s="317"/>
    </row>
    <row r="49" spans="1:4" s="126" customFormat="1" ht="12">
      <c r="A49" s="317" t="s">
        <v>124</v>
      </c>
      <c r="B49" s="317"/>
      <c r="C49" s="317"/>
      <c r="D49" s="317"/>
    </row>
    <row r="50" spans="1:4" s="126" customFormat="1" ht="12">
      <c r="A50" s="317" t="s">
        <v>125</v>
      </c>
      <c r="B50" s="317"/>
      <c r="C50" s="317"/>
      <c r="D50" s="317"/>
    </row>
    <row r="51" spans="1:4" s="126" customFormat="1" ht="28.5" customHeight="1">
      <c r="A51" s="317" t="s">
        <v>146</v>
      </c>
      <c r="B51" s="317"/>
      <c r="C51" s="317"/>
      <c r="D51" s="317"/>
    </row>
  </sheetData>
  <sheetProtection/>
  <mergeCells count="14">
    <mergeCell ref="A1:D1"/>
    <mergeCell ref="A12:D12"/>
    <mergeCell ref="A21:D21"/>
    <mergeCell ref="A30:D30"/>
    <mergeCell ref="A3:D3"/>
    <mergeCell ref="A5:D5"/>
    <mergeCell ref="A8:D8"/>
    <mergeCell ref="A7:D7"/>
    <mergeCell ref="A2:D2"/>
    <mergeCell ref="A51:D51"/>
    <mergeCell ref="A48:D48"/>
    <mergeCell ref="A49:D49"/>
    <mergeCell ref="A50:D50"/>
    <mergeCell ref="A39:D3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2">
    <tabColor rgb="FF00B050"/>
  </sheetPr>
  <dimension ref="A1:H57"/>
  <sheetViews>
    <sheetView showGridLines="0" view="pageBreakPreview" zoomScaleSheetLayoutView="100" workbookViewId="0" topLeftCell="A1">
      <selection activeCell="I16" sqref="I16"/>
    </sheetView>
  </sheetViews>
  <sheetFormatPr defaultColWidth="9.140625" defaultRowHeight="12.75"/>
  <cols>
    <col min="1" max="1" width="37.421875" style="78" customWidth="1"/>
    <col min="2" max="2" width="19.28125" style="78" customWidth="1"/>
    <col min="3" max="3" width="16.7109375" style="78" customWidth="1"/>
    <col min="4" max="4" width="17.57421875" style="78" customWidth="1"/>
    <col min="5" max="5" width="20.140625" style="78" customWidth="1"/>
    <col min="6" max="6" width="18.7109375" style="78" customWidth="1"/>
    <col min="7" max="7" width="14.28125" style="78" bestFit="1" customWidth="1"/>
    <col min="8" max="8" width="15.00390625" style="78" customWidth="1"/>
    <col min="9" max="9" width="14.00390625" style="78" bestFit="1" customWidth="1"/>
    <col min="10" max="10" width="13.00390625" style="78" customWidth="1"/>
    <col min="11" max="11" width="16.7109375" style="78" customWidth="1"/>
    <col min="12" max="12" width="15.28125" style="78" customWidth="1"/>
    <col min="13" max="16384" width="9.140625" style="78" customWidth="1"/>
  </cols>
  <sheetData>
    <row r="1" spans="1:6" ht="18" customHeight="1">
      <c r="A1" s="227" t="str">
        <f>'D - sem insalubridade'!A1</f>
        <v>ANEXO XIV-M - PLANILHA DE FORMAÇÃO DE CUSTO</v>
      </c>
      <c r="B1" s="227"/>
      <c r="C1" s="227"/>
      <c r="D1" s="227"/>
      <c r="E1" s="227"/>
      <c r="F1" s="227"/>
    </row>
    <row r="2" spans="1:6" ht="12.75">
      <c r="A2" s="227" t="str">
        <f>'D - sem insalubridade'!A2:B2</f>
        <v>LOTE 05 A - ESCOLAS SEM INSALUBRIDADE</v>
      </c>
      <c r="B2" s="227"/>
      <c r="C2" s="316"/>
      <c r="D2" s="316"/>
      <c r="E2" s="316"/>
      <c r="F2" s="316"/>
    </row>
    <row r="3" spans="1:6" ht="12.75">
      <c r="A3" s="227" t="s">
        <v>202</v>
      </c>
      <c r="B3" s="227"/>
      <c r="C3" s="316"/>
      <c r="D3" s="316"/>
      <c r="E3" s="316"/>
      <c r="F3" s="316"/>
    </row>
    <row r="4" spans="1:6" ht="3" customHeight="1">
      <c r="A4" s="79"/>
      <c r="B4" s="79"/>
      <c r="C4" s="79"/>
      <c r="D4" s="79"/>
      <c r="E4" s="79"/>
      <c r="F4" s="79"/>
    </row>
    <row r="5" spans="1:6" s="80" customFormat="1" ht="12.75">
      <c r="A5" s="300" t="s">
        <v>136</v>
      </c>
      <c r="B5" s="300"/>
      <c r="C5" s="300"/>
      <c r="D5" s="300"/>
      <c r="E5" s="300"/>
      <c r="F5" s="300"/>
    </row>
    <row r="6" ht="2.25" customHeight="1"/>
    <row r="7" spans="1:6" ht="36" customHeight="1">
      <c r="A7" s="324" t="s">
        <v>216</v>
      </c>
      <c r="B7" s="324"/>
      <c r="C7" s="324"/>
      <c r="D7" s="324"/>
      <c r="E7" s="324"/>
      <c r="F7" s="324"/>
    </row>
    <row r="8" spans="1:6" ht="63" customHeight="1">
      <c r="A8" s="314" t="s">
        <v>92</v>
      </c>
      <c r="B8" s="314"/>
      <c r="C8" s="314"/>
      <c r="D8" s="314"/>
      <c r="E8" s="314"/>
      <c r="F8" s="314"/>
    </row>
    <row r="10" spans="1:3" ht="12.75">
      <c r="A10" s="59" t="s">
        <v>28</v>
      </c>
      <c r="B10" s="59"/>
      <c r="C10" s="111">
        <v>202</v>
      </c>
    </row>
    <row r="11" ht="6.75" customHeight="1"/>
    <row r="12" spans="1:6" ht="12.75">
      <c r="A12" s="318" t="s">
        <v>230</v>
      </c>
      <c r="B12" s="319"/>
      <c r="C12" s="319"/>
      <c r="D12" s="319"/>
      <c r="E12" s="319"/>
      <c r="F12" s="325"/>
    </row>
    <row r="13" spans="1:6" s="81" customFormat="1" ht="48">
      <c r="A13" s="139" t="s">
        <v>27</v>
      </c>
      <c r="B13" s="122" t="s">
        <v>214</v>
      </c>
      <c r="C13" s="122" t="s">
        <v>205</v>
      </c>
      <c r="D13" s="122" t="s">
        <v>206</v>
      </c>
      <c r="E13" s="122" t="s">
        <v>207</v>
      </c>
      <c r="F13" s="222" t="s">
        <v>208</v>
      </c>
    </row>
    <row r="14" spans="1:7" ht="12.75">
      <c r="A14" s="172" t="s">
        <v>168</v>
      </c>
      <c r="B14" s="219">
        <v>0</v>
      </c>
      <c r="C14" s="123">
        <f>'D-I'!F102</f>
        <v>0</v>
      </c>
      <c r="D14" s="180">
        <f>'D-I'!G102</f>
        <v>0</v>
      </c>
      <c r="E14" s="180">
        <f>B14*$C$10*C14</f>
        <v>0</v>
      </c>
      <c r="F14" s="124">
        <f>B14*$C$10*D14</f>
        <v>0</v>
      </c>
      <c r="G14" s="91"/>
    </row>
    <row r="15" spans="1:7" ht="12.75">
      <c r="A15" s="172" t="s">
        <v>215</v>
      </c>
      <c r="B15" s="219">
        <v>1766</v>
      </c>
      <c r="C15" s="123">
        <f>'D-I'!F103</f>
        <v>0</v>
      </c>
      <c r="D15" s="180">
        <f>'D-I'!G103</f>
        <v>0</v>
      </c>
      <c r="E15" s="180">
        <f>B15*$C$10*C15</f>
        <v>0</v>
      </c>
      <c r="F15" s="124">
        <f>B15*$C$10*D15</f>
        <v>0</v>
      </c>
      <c r="G15" s="91"/>
    </row>
    <row r="16" spans="1:7" ht="12.75">
      <c r="A16" s="172" t="s">
        <v>169</v>
      </c>
      <c r="B16" s="219">
        <v>437</v>
      </c>
      <c r="C16" s="123">
        <f>'D-I'!F104</f>
        <v>0</v>
      </c>
      <c r="D16" s="180">
        <f>'D-I'!G104</f>
        <v>0</v>
      </c>
      <c r="E16" s="180">
        <f>B16*$C$10*C16</f>
        <v>0</v>
      </c>
      <c r="F16" s="124">
        <f>B16*$C$10*D16</f>
        <v>0</v>
      </c>
      <c r="G16" s="91"/>
    </row>
    <row r="17" spans="1:7" ht="12.75">
      <c r="A17" s="172" t="s">
        <v>170</v>
      </c>
      <c r="B17" s="219">
        <v>877</v>
      </c>
      <c r="C17" s="123">
        <f>'D-I'!F105</f>
        <v>0</v>
      </c>
      <c r="D17" s="180">
        <f>'D-I'!G105</f>
        <v>0</v>
      </c>
      <c r="E17" s="180">
        <f>B17*$C$10*C17</f>
        <v>0</v>
      </c>
      <c r="F17" s="124">
        <f>B17*$C$10*D17</f>
        <v>0</v>
      </c>
      <c r="G17" s="91"/>
    </row>
    <row r="18" spans="1:7" ht="12.75">
      <c r="A18" s="172" t="s">
        <v>171</v>
      </c>
      <c r="B18" s="219">
        <v>2628</v>
      </c>
      <c r="C18" s="123">
        <f>'D-I'!F106</f>
        <v>0</v>
      </c>
      <c r="D18" s="180">
        <f>'D-I'!G106</f>
        <v>0</v>
      </c>
      <c r="E18" s="180">
        <f>B18*$C$10*C18</f>
        <v>0</v>
      </c>
      <c r="F18" s="124">
        <f>B18*$C$10*D18</f>
        <v>0</v>
      </c>
      <c r="G18" s="91"/>
    </row>
    <row r="19" spans="1:7" ht="12.75">
      <c r="A19" s="186" t="s">
        <v>201</v>
      </c>
      <c r="B19" s="220">
        <f>SUM(B14:B18)</f>
        <v>5708</v>
      </c>
      <c r="C19" s="123"/>
      <c r="D19" s="180"/>
      <c r="E19" s="180"/>
      <c r="F19" s="124"/>
      <c r="G19" s="91"/>
    </row>
    <row r="20" spans="1:7" ht="13.5" customHeight="1">
      <c r="A20" s="327" t="s">
        <v>209</v>
      </c>
      <c r="B20" s="328"/>
      <c r="C20" s="328"/>
      <c r="D20" s="329"/>
      <c r="E20" s="223">
        <f>SUM(E14:E18)</f>
        <v>0</v>
      </c>
      <c r="F20" s="223">
        <f>SUM(F14:F18)</f>
        <v>0</v>
      </c>
      <c r="G20" s="91"/>
    </row>
    <row r="21" spans="2:8" ht="12.75">
      <c r="B21" s="185"/>
      <c r="H21" s="82"/>
    </row>
    <row r="22" spans="1:6" ht="12.75">
      <c r="A22" s="320" t="s">
        <v>217</v>
      </c>
      <c r="B22" s="321"/>
      <c r="C22" s="321"/>
      <c r="D22" s="321"/>
      <c r="E22" s="321"/>
      <c r="F22" s="326"/>
    </row>
    <row r="23" spans="1:6" s="81" customFormat="1" ht="48">
      <c r="A23" s="139" t="s">
        <v>27</v>
      </c>
      <c r="B23" s="122" t="s">
        <v>214</v>
      </c>
      <c r="C23" s="122" t="s">
        <v>205</v>
      </c>
      <c r="D23" s="122" t="s">
        <v>206</v>
      </c>
      <c r="E23" s="122" t="s">
        <v>207</v>
      </c>
      <c r="F23" s="222" t="s">
        <v>208</v>
      </c>
    </row>
    <row r="24" spans="1:7" ht="12.75">
      <c r="A24" s="172" t="s">
        <v>168</v>
      </c>
      <c r="B24" s="219">
        <v>0</v>
      </c>
      <c r="C24" s="123">
        <f>'D-I'!F112</f>
        <v>0</v>
      </c>
      <c r="D24" s="180">
        <f>'D-I'!G112</f>
        <v>0</v>
      </c>
      <c r="E24" s="180">
        <f>B24*$C$10*C24</f>
        <v>0</v>
      </c>
      <c r="F24" s="124">
        <f>B24*$C$10*D24</f>
        <v>0</v>
      </c>
      <c r="G24" s="91"/>
    </row>
    <row r="25" spans="1:7" ht="12.75">
      <c r="A25" s="172" t="s">
        <v>215</v>
      </c>
      <c r="B25" s="219">
        <v>1337</v>
      </c>
      <c r="C25" s="123">
        <f>'D-I'!F113</f>
        <v>0</v>
      </c>
      <c r="D25" s="180">
        <f>'D-I'!G113</f>
        <v>0</v>
      </c>
      <c r="E25" s="180">
        <f>B25*$C$10*C25</f>
        <v>0</v>
      </c>
      <c r="F25" s="124">
        <f>B25*$C$10*D25</f>
        <v>0</v>
      </c>
      <c r="G25" s="91"/>
    </row>
    <row r="26" spans="1:7" ht="12.75">
      <c r="A26" s="172" t="s">
        <v>169</v>
      </c>
      <c r="B26" s="219">
        <v>333</v>
      </c>
      <c r="C26" s="123">
        <f>'D-I'!F114</f>
        <v>0</v>
      </c>
      <c r="D26" s="180">
        <f>'D-I'!G114</f>
        <v>0</v>
      </c>
      <c r="E26" s="180">
        <f>B26*$C$10*C26</f>
        <v>0</v>
      </c>
      <c r="F26" s="124">
        <f>B26*$C$10*D26</f>
        <v>0</v>
      </c>
      <c r="G26" s="91"/>
    </row>
    <row r="27" spans="1:7" ht="12.75">
      <c r="A27" s="172" t="s">
        <v>170</v>
      </c>
      <c r="B27" s="219">
        <v>663</v>
      </c>
      <c r="C27" s="123">
        <f>'D-I'!F115</f>
        <v>0</v>
      </c>
      <c r="D27" s="180">
        <f>'D-I'!G115</f>
        <v>0</v>
      </c>
      <c r="E27" s="180">
        <f>B27*$C$10*C27</f>
        <v>0</v>
      </c>
      <c r="F27" s="124">
        <f>B27*$C$10*D27</f>
        <v>0</v>
      </c>
      <c r="G27" s="91"/>
    </row>
    <row r="28" spans="1:7" ht="12.75">
      <c r="A28" s="172" t="s">
        <v>171</v>
      </c>
      <c r="B28" s="219">
        <v>1975</v>
      </c>
      <c r="C28" s="123">
        <f>'D-I'!F116</f>
        <v>0</v>
      </c>
      <c r="D28" s="180">
        <f>'D-I'!G116</f>
        <v>0</v>
      </c>
      <c r="E28" s="180">
        <f>B28*$C$10*C28</f>
        <v>0</v>
      </c>
      <c r="F28" s="124">
        <f>B28*$C$10*D28</f>
        <v>0</v>
      </c>
      <c r="G28" s="91"/>
    </row>
    <row r="29" spans="1:7" ht="12.75">
      <c r="A29" s="186" t="s">
        <v>201</v>
      </c>
      <c r="B29" s="220">
        <f>SUM(B24:B28)</f>
        <v>4308</v>
      </c>
      <c r="C29" s="123"/>
      <c r="D29" s="180"/>
      <c r="E29" s="180"/>
      <c r="F29" s="124"/>
      <c r="G29" s="91"/>
    </row>
    <row r="30" spans="1:7" ht="14.25" customHeight="1">
      <c r="A30" s="327" t="s">
        <v>209</v>
      </c>
      <c r="B30" s="328"/>
      <c r="C30" s="328"/>
      <c r="D30" s="329"/>
      <c r="E30" s="223">
        <f>SUM(E24:E28)</f>
        <v>0</v>
      </c>
      <c r="F30" s="223">
        <f>SUM(F24:F28)</f>
        <v>0</v>
      </c>
      <c r="G30" s="91"/>
    </row>
    <row r="31" ht="12.75">
      <c r="G31" s="91"/>
    </row>
    <row r="32" spans="1:8" ht="12.75">
      <c r="A32" s="322" t="s">
        <v>225</v>
      </c>
      <c r="B32" s="323"/>
      <c r="C32" s="323"/>
      <c r="D32" s="323"/>
      <c r="E32" s="323"/>
      <c r="F32" s="330"/>
      <c r="H32" s="90"/>
    </row>
    <row r="33" spans="1:6" ht="48">
      <c r="A33" s="139" t="s">
        <v>27</v>
      </c>
      <c r="B33" s="122" t="s">
        <v>214</v>
      </c>
      <c r="C33" s="122" t="s">
        <v>205</v>
      </c>
      <c r="D33" s="122" t="s">
        <v>206</v>
      </c>
      <c r="E33" s="122" t="s">
        <v>207</v>
      </c>
      <c r="F33" s="222" t="s">
        <v>208</v>
      </c>
    </row>
    <row r="34" spans="1:6" s="81" customFormat="1" ht="12.75">
      <c r="A34" s="172" t="s">
        <v>168</v>
      </c>
      <c r="B34" s="219">
        <v>0</v>
      </c>
      <c r="C34" s="123">
        <f>'D-I'!F122</f>
        <v>0</v>
      </c>
      <c r="D34" s="180">
        <f>'D-I'!G122</f>
        <v>0</v>
      </c>
      <c r="E34" s="180">
        <f>B34*$C$10*C34</f>
        <v>0</v>
      </c>
      <c r="F34" s="124">
        <f>B34*$C$10*D34</f>
        <v>0</v>
      </c>
    </row>
    <row r="35" spans="1:7" ht="12.75">
      <c r="A35" s="172" t="s">
        <v>215</v>
      </c>
      <c r="B35" s="219">
        <v>892</v>
      </c>
      <c r="C35" s="123">
        <f>'D-I'!F123</f>
        <v>0</v>
      </c>
      <c r="D35" s="180">
        <f>'D-I'!G123</f>
        <v>0</v>
      </c>
      <c r="E35" s="180">
        <f>B35*$C$10*C35</f>
        <v>0</v>
      </c>
      <c r="F35" s="124">
        <f>B35*$C$10*D35</f>
        <v>0</v>
      </c>
      <c r="G35" s="91"/>
    </row>
    <row r="36" spans="1:7" ht="12.75">
      <c r="A36" s="172" t="s">
        <v>169</v>
      </c>
      <c r="B36" s="219">
        <v>223</v>
      </c>
      <c r="C36" s="123">
        <f>'D-I'!F124</f>
        <v>0</v>
      </c>
      <c r="D36" s="180">
        <f>'D-I'!G124</f>
        <v>0</v>
      </c>
      <c r="E36" s="180">
        <f>B36*$C$10*C36</f>
        <v>0</v>
      </c>
      <c r="F36" s="124">
        <f>B36*$C$10*D36</f>
        <v>0</v>
      </c>
      <c r="G36" s="91"/>
    </row>
    <row r="37" spans="1:7" ht="12.75">
      <c r="A37" s="172" t="s">
        <v>170</v>
      </c>
      <c r="B37" s="219">
        <v>442</v>
      </c>
      <c r="C37" s="123">
        <f>'D-I'!F125</f>
        <v>0</v>
      </c>
      <c r="D37" s="180">
        <f>'D-I'!G125</f>
        <v>0</v>
      </c>
      <c r="E37" s="180">
        <f>B37*$C$10*C37</f>
        <v>0</v>
      </c>
      <c r="F37" s="124">
        <f>B37*$C$10*D37</f>
        <v>0</v>
      </c>
      <c r="G37" s="91"/>
    </row>
    <row r="38" spans="1:7" ht="12.75">
      <c r="A38" s="172" t="s">
        <v>171</v>
      </c>
      <c r="B38" s="219">
        <v>1316</v>
      </c>
      <c r="C38" s="123">
        <f>'D-I'!F126</f>
        <v>0</v>
      </c>
      <c r="D38" s="180">
        <f>'D-I'!G126</f>
        <v>0</v>
      </c>
      <c r="E38" s="180">
        <f>B38*$C$10*C38</f>
        <v>0</v>
      </c>
      <c r="F38" s="124">
        <f>B38*$C$10*D38</f>
        <v>0</v>
      </c>
      <c r="G38" s="91"/>
    </row>
    <row r="39" spans="1:7" ht="12.75">
      <c r="A39" s="186" t="s">
        <v>201</v>
      </c>
      <c r="B39" s="220">
        <f>SUM(B34:B38)</f>
        <v>2873</v>
      </c>
      <c r="C39" s="123"/>
      <c r="D39" s="180"/>
      <c r="E39" s="180"/>
      <c r="F39" s="124"/>
      <c r="G39" s="91"/>
    </row>
    <row r="40" spans="1:7" ht="12.75" customHeight="1">
      <c r="A40" s="327" t="s">
        <v>209</v>
      </c>
      <c r="B40" s="328"/>
      <c r="C40" s="328"/>
      <c r="D40" s="329"/>
      <c r="E40" s="223">
        <f>SUM(E34:E38)</f>
        <v>0</v>
      </c>
      <c r="F40" s="223">
        <f>SUM(F34:F38)</f>
        <v>0</v>
      </c>
      <c r="G40" s="91"/>
    </row>
    <row r="41" ht="12.75">
      <c r="G41" s="91"/>
    </row>
    <row r="42" spans="1:7" ht="12.75" customHeight="1">
      <c r="A42" s="305" t="s">
        <v>226</v>
      </c>
      <c r="B42" s="306"/>
      <c r="C42" s="306"/>
      <c r="D42" s="306"/>
      <c r="E42" s="306"/>
      <c r="F42" s="307"/>
      <c r="G42" s="91"/>
    </row>
    <row r="43" spans="1:6" ht="48">
      <c r="A43" s="139" t="s">
        <v>27</v>
      </c>
      <c r="B43" s="122" t="s">
        <v>214</v>
      </c>
      <c r="C43" s="122" t="s">
        <v>205</v>
      </c>
      <c r="D43" s="122" t="s">
        <v>206</v>
      </c>
      <c r="E43" s="122" t="s">
        <v>207</v>
      </c>
      <c r="F43" s="222" t="s">
        <v>208</v>
      </c>
    </row>
    <row r="44" spans="1:6" ht="12.75">
      <c r="A44" s="172" t="s">
        <v>168</v>
      </c>
      <c r="B44" s="219">
        <v>0</v>
      </c>
      <c r="C44" s="123">
        <f>'D-I'!F132</f>
        <v>0</v>
      </c>
      <c r="D44" s="180">
        <f>'D-I'!G132</f>
        <v>0</v>
      </c>
      <c r="E44" s="180">
        <f>B44*$C$10*C44</f>
        <v>0</v>
      </c>
      <c r="F44" s="124">
        <f>B44*$C$10*D44</f>
        <v>0</v>
      </c>
    </row>
    <row r="45" spans="1:6" s="81" customFormat="1" ht="12.75">
      <c r="A45" s="172" t="s">
        <v>215</v>
      </c>
      <c r="B45" s="219">
        <v>453</v>
      </c>
      <c r="C45" s="123">
        <f>'D-I'!F133</f>
        <v>0</v>
      </c>
      <c r="D45" s="180">
        <f>'D-I'!G133</f>
        <v>0</v>
      </c>
      <c r="E45" s="180">
        <f>B45*$C$10*C45</f>
        <v>0</v>
      </c>
      <c r="F45" s="124">
        <f>B45*$C$10*D45</f>
        <v>0</v>
      </c>
    </row>
    <row r="46" spans="1:6" s="81" customFormat="1" ht="12.75">
      <c r="A46" s="172" t="s">
        <v>169</v>
      </c>
      <c r="B46" s="219">
        <v>114</v>
      </c>
      <c r="C46" s="123">
        <f>'D-I'!F134</f>
        <v>0</v>
      </c>
      <c r="D46" s="180">
        <f>'D-I'!G134</f>
        <v>0</v>
      </c>
      <c r="E46" s="180">
        <f>B46*$C$10*C46</f>
        <v>0</v>
      </c>
      <c r="F46" s="124">
        <f>B46*$C$10*D46</f>
        <v>0</v>
      </c>
    </row>
    <row r="47" spans="1:7" ht="12.75">
      <c r="A47" s="172" t="s">
        <v>170</v>
      </c>
      <c r="B47" s="219">
        <v>226</v>
      </c>
      <c r="C47" s="123">
        <f>'D-I'!F135</f>
        <v>0</v>
      </c>
      <c r="D47" s="180">
        <f>'D-I'!G135</f>
        <v>0</v>
      </c>
      <c r="E47" s="180">
        <f>B47*$C$10*C47</f>
        <v>0</v>
      </c>
      <c r="F47" s="124">
        <f>B47*$C$10*D47</f>
        <v>0</v>
      </c>
      <c r="G47" s="91"/>
    </row>
    <row r="48" spans="1:7" ht="12.75">
      <c r="A48" s="172" t="s">
        <v>171</v>
      </c>
      <c r="B48" s="219">
        <v>661</v>
      </c>
      <c r="C48" s="123">
        <f>'D-I'!F136</f>
        <v>0</v>
      </c>
      <c r="D48" s="180">
        <f>'D-I'!G136</f>
        <v>0</v>
      </c>
      <c r="E48" s="180">
        <f>B48*$C$10*C48</f>
        <v>0</v>
      </c>
      <c r="F48" s="124">
        <f>B48*$C$10*D48</f>
        <v>0</v>
      </c>
      <c r="G48" s="91"/>
    </row>
    <row r="49" spans="1:7" ht="12.75">
      <c r="A49" s="186" t="s">
        <v>201</v>
      </c>
      <c r="B49" s="220">
        <f>SUM(B44:B48)</f>
        <v>1454</v>
      </c>
      <c r="C49" s="123"/>
      <c r="D49" s="180"/>
      <c r="E49" s="180"/>
      <c r="F49" s="124"/>
      <c r="G49" s="91"/>
    </row>
    <row r="50" spans="1:7" ht="12.75" customHeight="1">
      <c r="A50" s="327" t="s">
        <v>209</v>
      </c>
      <c r="B50" s="328"/>
      <c r="C50" s="328"/>
      <c r="D50" s="329"/>
      <c r="E50" s="223">
        <f>SUM(E44:E48)</f>
        <v>0</v>
      </c>
      <c r="F50" s="223">
        <f>SUM(F44:F48)</f>
        <v>0</v>
      </c>
      <c r="G50" s="91"/>
    </row>
    <row r="51" spans="1:7" ht="12.75">
      <c r="A51" s="214"/>
      <c r="B51" s="215"/>
      <c r="C51" s="215"/>
      <c r="D51" s="216"/>
      <c r="E51" s="217"/>
      <c r="F51" s="218"/>
      <c r="G51" s="127"/>
    </row>
    <row r="52" spans="1:7" ht="12.75" customHeight="1">
      <c r="A52" s="297" t="s">
        <v>141</v>
      </c>
      <c r="B52" s="297"/>
      <c r="C52" s="297"/>
      <c r="D52" s="297"/>
      <c r="E52" s="331"/>
      <c r="F52" s="332"/>
      <c r="G52" s="91"/>
    </row>
    <row r="53" spans="1:7" ht="12.75" customHeight="1">
      <c r="A53" s="131"/>
      <c r="B53" s="131"/>
      <c r="C53" s="131"/>
      <c r="D53" s="131"/>
      <c r="E53" s="131"/>
      <c r="F53" s="132"/>
      <c r="G53" s="91"/>
    </row>
    <row r="54" spans="1:6" ht="12.75">
      <c r="A54" s="317" t="s">
        <v>145</v>
      </c>
      <c r="B54" s="317"/>
      <c r="C54" s="317"/>
      <c r="D54" s="317"/>
      <c r="E54" s="317"/>
      <c r="F54" s="317"/>
    </row>
    <row r="55" spans="1:6" s="126" customFormat="1" ht="12">
      <c r="A55" s="317" t="s">
        <v>124</v>
      </c>
      <c r="B55" s="317"/>
      <c r="C55" s="317"/>
      <c r="D55" s="317"/>
      <c r="E55" s="317"/>
      <c r="F55" s="317"/>
    </row>
    <row r="56" spans="1:6" s="126" customFormat="1" ht="12">
      <c r="A56" s="317" t="s">
        <v>125</v>
      </c>
      <c r="B56" s="317"/>
      <c r="C56" s="317"/>
      <c r="D56" s="317"/>
      <c r="E56" s="317"/>
      <c r="F56" s="317"/>
    </row>
    <row r="57" spans="1:6" s="126" customFormat="1" ht="28.5" customHeight="1">
      <c r="A57" s="317" t="s">
        <v>146</v>
      </c>
      <c r="B57" s="317"/>
      <c r="C57" s="317"/>
      <c r="D57" s="317"/>
      <c r="E57" s="317"/>
      <c r="F57" s="317"/>
    </row>
  </sheetData>
  <sheetProtection/>
  <mergeCells count="20">
    <mergeCell ref="A50:D50"/>
    <mergeCell ref="A55:F55"/>
    <mergeCell ref="A56:F56"/>
    <mergeCell ref="A57:F57"/>
    <mergeCell ref="A52:D52"/>
    <mergeCell ref="E52:F52"/>
    <mergeCell ref="A54:F54"/>
    <mergeCell ref="A12:F12"/>
    <mergeCell ref="A22:F22"/>
    <mergeCell ref="A20:D20"/>
    <mergeCell ref="A30:D30"/>
    <mergeCell ref="A32:F32"/>
    <mergeCell ref="A42:F42"/>
    <mergeCell ref="A40:D40"/>
    <mergeCell ref="A1:F1"/>
    <mergeCell ref="A2:F2"/>
    <mergeCell ref="A3:F3"/>
    <mergeCell ref="A5:F5"/>
    <mergeCell ref="A7:F7"/>
    <mergeCell ref="A8:F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view="pageBreakPreview" zoomScaleSheetLayoutView="100" zoomScalePageLayoutView="0" workbookViewId="0" topLeftCell="A1">
      <selection activeCell="G43" sqref="G43"/>
    </sheetView>
  </sheetViews>
  <sheetFormatPr defaultColWidth="9.140625" defaultRowHeight="12.75"/>
  <cols>
    <col min="1" max="1" width="2.00390625" style="152" customWidth="1"/>
    <col min="2" max="2" width="3.7109375" style="152" customWidth="1"/>
    <col min="3" max="3" width="39.140625" style="152" customWidth="1"/>
    <col min="4" max="5" width="15.7109375" style="152" customWidth="1"/>
    <col min="6" max="16384" width="9.140625" style="152" customWidth="1"/>
  </cols>
  <sheetData>
    <row r="1" spans="1:5" ht="33" customHeight="1">
      <c r="A1" s="237" t="str">
        <f>'D - sem insalubridade'!A1</f>
        <v>ANEXO XIV-M - PLANILHA DE FORMAÇÃO DE CUSTO</v>
      </c>
      <c r="B1" s="237"/>
      <c r="C1" s="237"/>
      <c r="D1" s="237"/>
      <c r="E1" s="237"/>
    </row>
    <row r="2" spans="1:5" ht="12.75">
      <c r="A2" s="237" t="str">
        <f>'D - sem insalubridade'!A2:B2</f>
        <v>LOTE 05 A - ESCOLAS SEM INSALUBRIDADE</v>
      </c>
      <c r="B2" s="237"/>
      <c r="C2" s="237"/>
      <c r="D2" s="237"/>
      <c r="E2" s="237"/>
    </row>
    <row r="3" spans="1:5" ht="12.75">
      <c r="A3" s="237" t="s">
        <v>148</v>
      </c>
      <c r="B3" s="237"/>
      <c r="C3" s="237"/>
      <c r="D3" s="237"/>
      <c r="E3" s="237"/>
    </row>
    <row r="4" spans="1:5" ht="12.75">
      <c r="A4" s="187"/>
      <c r="B4" s="187"/>
      <c r="C4" s="187"/>
      <c r="D4" s="187"/>
      <c r="E4" s="187"/>
    </row>
    <row r="5" spans="1:5" ht="12.75">
      <c r="A5" s="238" t="s">
        <v>0</v>
      </c>
      <c r="B5" s="238"/>
      <c r="C5" s="238"/>
      <c r="D5" s="238"/>
      <c r="E5" s="238"/>
    </row>
    <row r="6" spans="1:5" ht="16.5" customHeight="1">
      <c r="A6" s="239" t="s">
        <v>55</v>
      </c>
      <c r="B6" s="239"/>
      <c r="C6" s="239"/>
      <c r="D6" s="238" t="s">
        <v>1</v>
      </c>
      <c r="E6" s="238"/>
    </row>
    <row r="7" spans="1:5" ht="15.75" customHeight="1">
      <c r="A7" s="239"/>
      <c r="B7" s="239"/>
      <c r="C7" s="239"/>
      <c r="D7" s="148" t="s">
        <v>49</v>
      </c>
      <c r="E7" s="190" t="s">
        <v>53</v>
      </c>
    </row>
    <row r="8" spans="1:5" ht="15.75" customHeight="1">
      <c r="A8" s="239"/>
      <c r="B8" s="239"/>
      <c r="C8" s="239"/>
      <c r="D8" s="148" t="s">
        <v>52</v>
      </c>
      <c r="E8" s="190" t="s">
        <v>54</v>
      </c>
    </row>
    <row r="9" spans="1:5" ht="15.75" customHeight="1">
      <c r="A9" s="239"/>
      <c r="B9" s="239"/>
      <c r="C9" s="239"/>
      <c r="D9" s="148" t="s">
        <v>50</v>
      </c>
      <c r="E9" s="190" t="s">
        <v>51</v>
      </c>
    </row>
    <row r="10" spans="1:5" ht="18" customHeight="1">
      <c r="A10" s="239"/>
      <c r="B10" s="239"/>
      <c r="C10" s="239"/>
      <c r="D10" s="238" t="s">
        <v>2</v>
      </c>
      <c r="E10" s="238"/>
    </row>
    <row r="11" spans="1:5" ht="18" customHeight="1">
      <c r="A11" s="246" t="s">
        <v>3</v>
      </c>
      <c r="B11" s="247"/>
      <c r="C11" s="247"/>
      <c r="D11" s="247"/>
      <c r="E11" s="248"/>
    </row>
    <row r="12" spans="1:5" ht="18" customHeight="1">
      <c r="A12" s="191"/>
      <c r="B12" s="149" t="s">
        <v>4</v>
      </c>
      <c r="C12" s="150"/>
      <c r="D12" s="151">
        <v>0</v>
      </c>
      <c r="E12" s="192"/>
    </row>
    <row r="13" spans="1:5" ht="18" customHeight="1">
      <c r="A13" s="249" t="s">
        <v>5</v>
      </c>
      <c r="B13" s="250"/>
      <c r="C13" s="250"/>
      <c r="D13" s="250"/>
      <c r="E13" s="251"/>
    </row>
    <row r="14" spans="1:5" ht="18" customHeight="1">
      <c r="A14" s="193"/>
      <c r="B14" s="149"/>
      <c r="C14" s="149" t="s">
        <v>6</v>
      </c>
      <c r="D14" s="154">
        <v>0</v>
      </c>
      <c r="E14" s="195"/>
    </row>
    <row r="15" spans="1:5" ht="18" customHeight="1">
      <c r="A15" s="249" t="s">
        <v>7</v>
      </c>
      <c r="B15" s="250"/>
      <c r="C15" s="250"/>
      <c r="D15" s="250"/>
      <c r="E15" s="251"/>
    </row>
    <row r="16" spans="1:5" ht="18" customHeight="1">
      <c r="A16" s="193"/>
      <c r="B16" s="162"/>
      <c r="C16" s="153" t="s">
        <v>8</v>
      </c>
      <c r="D16" s="151">
        <v>0</v>
      </c>
      <c r="E16" s="194"/>
    </row>
    <row r="17" spans="1:5" ht="18" customHeight="1">
      <c r="A17" s="193"/>
      <c r="B17" s="162"/>
      <c r="C17" s="153" t="s">
        <v>9</v>
      </c>
      <c r="D17" s="151">
        <v>0</v>
      </c>
      <c r="E17" s="196"/>
    </row>
    <row r="18" spans="1:5" ht="18" customHeight="1">
      <c r="A18" s="193"/>
      <c r="B18" s="162"/>
      <c r="C18" s="153" t="s">
        <v>10</v>
      </c>
      <c r="D18" s="151">
        <v>0</v>
      </c>
      <c r="E18" s="195"/>
    </row>
    <row r="19" spans="1:5" ht="18" customHeight="1">
      <c r="A19" s="249" t="s">
        <v>11</v>
      </c>
      <c r="B19" s="250"/>
      <c r="C19" s="250"/>
      <c r="D19" s="250"/>
      <c r="E19" s="251"/>
    </row>
    <row r="20" spans="1:5" ht="18" customHeight="1">
      <c r="A20" s="197"/>
      <c r="B20" s="155"/>
      <c r="C20" s="156" t="s">
        <v>12</v>
      </c>
      <c r="D20" s="157">
        <v>0</v>
      </c>
      <c r="E20" s="194"/>
    </row>
    <row r="21" spans="1:5" ht="18" customHeight="1">
      <c r="A21" s="198"/>
      <c r="B21" s="158"/>
      <c r="C21" s="159" t="s">
        <v>13</v>
      </c>
      <c r="D21" s="157">
        <v>0</v>
      </c>
      <c r="E21" s="196"/>
    </row>
    <row r="22" spans="1:5" ht="18" customHeight="1">
      <c r="A22" s="234" t="s">
        <v>14</v>
      </c>
      <c r="B22" s="235"/>
      <c r="C22" s="236"/>
      <c r="D22" s="151">
        <v>0</v>
      </c>
      <c r="E22" s="196"/>
    </row>
    <row r="23" spans="1:5" ht="18" customHeight="1">
      <c r="A23" s="252" t="s">
        <v>66</v>
      </c>
      <c r="B23" s="252"/>
      <c r="C23" s="252"/>
      <c r="D23" s="160">
        <v>0</v>
      </c>
      <c r="E23" s="199"/>
    </row>
    <row r="24" spans="1:5" ht="18" customHeight="1">
      <c r="A24" s="246" t="s">
        <v>15</v>
      </c>
      <c r="B24" s="247"/>
      <c r="C24" s="247"/>
      <c r="D24" s="247"/>
      <c r="E24" s="248"/>
    </row>
    <row r="25" spans="1:5" ht="18" customHeight="1">
      <c r="A25" s="249" t="s">
        <v>16</v>
      </c>
      <c r="B25" s="250"/>
      <c r="C25" s="250"/>
      <c r="D25" s="250"/>
      <c r="E25" s="251"/>
    </row>
    <row r="26" spans="1:7" ht="18" customHeight="1">
      <c r="A26" s="193"/>
      <c r="B26" s="162"/>
      <c r="C26" s="153" t="s">
        <v>17</v>
      </c>
      <c r="D26" s="151">
        <v>0</v>
      </c>
      <c r="E26" s="194"/>
      <c r="G26" s="163"/>
    </row>
    <row r="27" spans="1:7" ht="18" customHeight="1">
      <c r="A27" s="193"/>
      <c r="B27" s="162"/>
      <c r="C27" s="161" t="s">
        <v>111</v>
      </c>
      <c r="D27" s="151">
        <v>0</v>
      </c>
      <c r="E27" s="196"/>
      <c r="G27" s="163"/>
    </row>
    <row r="28" spans="1:7" ht="18" customHeight="1">
      <c r="A28" s="193"/>
      <c r="B28" s="162"/>
      <c r="C28" s="153" t="s">
        <v>18</v>
      </c>
      <c r="D28" s="151">
        <v>0</v>
      </c>
      <c r="E28" s="196"/>
      <c r="G28" s="163"/>
    </row>
    <row r="29" spans="1:7" ht="18" customHeight="1">
      <c r="A29" s="193"/>
      <c r="B29" s="162"/>
      <c r="C29" s="153" t="s">
        <v>19</v>
      </c>
      <c r="D29" s="151">
        <v>0</v>
      </c>
      <c r="E29" s="196"/>
      <c r="G29" s="163"/>
    </row>
    <row r="30" spans="1:7" ht="18" customHeight="1">
      <c r="A30" s="193"/>
      <c r="B30" s="162"/>
      <c r="C30" s="161" t="s">
        <v>20</v>
      </c>
      <c r="D30" s="151">
        <v>0</v>
      </c>
      <c r="E30" s="200"/>
      <c r="G30" s="163"/>
    </row>
    <row r="31" spans="1:7" ht="18" customHeight="1">
      <c r="A31" s="193"/>
      <c r="B31" s="162"/>
      <c r="C31" s="153" t="s">
        <v>21</v>
      </c>
      <c r="D31" s="151">
        <v>0</v>
      </c>
      <c r="E31" s="196"/>
      <c r="G31" s="163"/>
    </row>
    <row r="32" spans="1:7" ht="18" customHeight="1">
      <c r="A32" s="193"/>
      <c r="B32" s="162"/>
      <c r="C32" s="153" t="s">
        <v>22</v>
      </c>
      <c r="D32" s="151">
        <v>0</v>
      </c>
      <c r="E32" s="196"/>
      <c r="G32" s="163"/>
    </row>
    <row r="33" spans="1:7" ht="18" customHeight="1">
      <c r="A33" s="193"/>
      <c r="B33" s="162"/>
      <c r="C33" s="153" t="s">
        <v>23</v>
      </c>
      <c r="D33" s="151">
        <v>0</v>
      </c>
      <c r="E33" s="196"/>
      <c r="G33" s="163"/>
    </row>
    <row r="34" spans="1:5" ht="18" customHeight="1">
      <c r="A34" s="193"/>
      <c r="B34" s="162"/>
      <c r="C34" s="153" t="s">
        <v>24</v>
      </c>
      <c r="D34" s="151">
        <v>0</v>
      </c>
      <c r="E34" s="196"/>
    </row>
    <row r="35" spans="1:5" ht="18" customHeight="1">
      <c r="A35" s="253" t="s">
        <v>67</v>
      </c>
      <c r="B35" s="253"/>
      <c r="C35" s="253"/>
      <c r="D35" s="160">
        <v>0</v>
      </c>
      <c r="E35" s="201"/>
    </row>
    <row r="36" spans="1:5" ht="18" customHeight="1">
      <c r="A36" s="240" t="s">
        <v>68</v>
      </c>
      <c r="B36" s="241"/>
      <c r="C36" s="242"/>
      <c r="D36" s="160">
        <v>0</v>
      </c>
      <c r="E36" s="202"/>
    </row>
    <row r="37" spans="1:5" ht="33.75" customHeight="1">
      <c r="A37" s="243" t="s">
        <v>143</v>
      </c>
      <c r="B37" s="244"/>
      <c r="C37" s="244"/>
      <c r="D37" s="244"/>
      <c r="E37" s="245"/>
    </row>
  </sheetData>
  <sheetProtection/>
  <mergeCells count="18">
    <mergeCell ref="A36:C36"/>
    <mergeCell ref="A37:E37"/>
    <mergeCell ref="A11:E11"/>
    <mergeCell ref="A13:E13"/>
    <mergeCell ref="A23:C23"/>
    <mergeCell ref="A24:E24"/>
    <mergeCell ref="A25:E25"/>
    <mergeCell ref="A35:C35"/>
    <mergeCell ref="A15:E15"/>
    <mergeCell ref="A19:E19"/>
    <mergeCell ref="A22:C22"/>
    <mergeCell ref="A1:E1"/>
    <mergeCell ref="A2:E2"/>
    <mergeCell ref="A3:E3"/>
    <mergeCell ref="A5:E5"/>
    <mergeCell ref="A6:C10"/>
    <mergeCell ref="D6:E6"/>
    <mergeCell ref="D10:E10"/>
  </mergeCells>
  <printOptions horizontalCentered="1"/>
  <pageMargins left="0.5118110236220472" right="0.5118110236220472" top="0.3937007874015748" bottom="0.7874015748031497" header="0.196850393700787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3">
    <tabColor rgb="FF00B050"/>
  </sheetPr>
  <dimension ref="A1:L43"/>
  <sheetViews>
    <sheetView showGridLines="0" view="pageBreakPreview" zoomScaleNormal="85" zoomScaleSheetLayoutView="100" workbookViewId="0" topLeftCell="A1">
      <selection activeCell="G43" sqref="G43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27" t="str">
        <f>'D - sem insalubridade'!A1</f>
        <v>ANEXO XIV-M - PLANILHA DE FORMAÇÃO DE CUSTO</v>
      </c>
      <c r="B1" s="227"/>
      <c r="C1" s="227"/>
      <c r="D1" s="227"/>
      <c r="E1" s="227"/>
    </row>
    <row r="2" spans="1:6" ht="12.75">
      <c r="A2" s="227" t="str">
        <f>'D - sem insalubridade'!A2:B2</f>
        <v>LOTE 05 A - ESCOLAS SEM INSALUBRIDADE</v>
      </c>
      <c r="B2" s="227"/>
      <c r="C2" s="227"/>
      <c r="D2" s="227"/>
      <c r="E2" s="227"/>
      <c r="F2" s="59"/>
    </row>
    <row r="3" spans="1:6" ht="12.75">
      <c r="A3" s="227" t="s">
        <v>149</v>
      </c>
      <c r="B3" s="227"/>
      <c r="C3" s="227"/>
      <c r="D3" s="227"/>
      <c r="E3" s="227"/>
      <c r="F3" s="59"/>
    </row>
    <row r="4" spans="1:6" ht="12.75" hidden="1">
      <c r="A4" s="60"/>
      <c r="B4" s="60"/>
      <c r="C4" s="60"/>
      <c r="D4" s="60"/>
      <c r="E4" s="60"/>
      <c r="F4" s="60"/>
    </row>
    <row r="5" spans="1:6" ht="12.75" hidden="1">
      <c r="A5" s="60"/>
      <c r="B5" s="60"/>
      <c r="C5" s="60"/>
      <c r="D5" s="60"/>
      <c r="E5" s="60"/>
      <c r="F5" s="60"/>
    </row>
    <row r="7" spans="1:5" ht="25.5" customHeight="1">
      <c r="A7" s="254" t="s">
        <v>0</v>
      </c>
      <c r="B7" s="254"/>
      <c r="C7" s="254"/>
      <c r="D7" s="254"/>
      <c r="E7" s="254"/>
    </row>
    <row r="8" spans="1:5" ht="16.5" customHeight="1">
      <c r="A8" s="255" t="s">
        <v>55</v>
      </c>
      <c r="B8" s="255"/>
      <c r="C8" s="255"/>
      <c r="D8" s="254" t="s">
        <v>1</v>
      </c>
      <c r="E8" s="254"/>
    </row>
    <row r="9" spans="1:5" ht="15.75" customHeight="1">
      <c r="A9" s="255"/>
      <c r="B9" s="255"/>
      <c r="C9" s="255"/>
      <c r="D9" s="118" t="s">
        <v>49</v>
      </c>
      <c r="E9" s="119" t="s">
        <v>130</v>
      </c>
    </row>
    <row r="10" spans="1:5" ht="15.75" customHeight="1">
      <c r="A10" s="255"/>
      <c r="B10" s="255"/>
      <c r="C10" s="255"/>
      <c r="D10" s="118" t="s">
        <v>52</v>
      </c>
      <c r="E10" s="119" t="s">
        <v>54</v>
      </c>
    </row>
    <row r="11" spans="1:5" ht="15.75" customHeight="1">
      <c r="A11" s="255"/>
      <c r="B11" s="255"/>
      <c r="C11" s="255"/>
      <c r="D11" s="118" t="s">
        <v>50</v>
      </c>
      <c r="E11" s="119" t="s">
        <v>51</v>
      </c>
    </row>
    <row r="12" spans="1:5" ht="18" customHeight="1">
      <c r="A12" s="255"/>
      <c r="B12" s="255"/>
      <c r="C12" s="255"/>
      <c r="D12" s="254" t="s">
        <v>2</v>
      </c>
      <c r="E12" s="254"/>
    </row>
    <row r="13" spans="1:5" ht="18" customHeight="1">
      <c r="A13" s="246" t="s">
        <v>3</v>
      </c>
      <c r="B13" s="247"/>
      <c r="C13" s="247"/>
      <c r="D13" s="247"/>
      <c r="E13" s="248"/>
    </row>
    <row r="14" spans="1:5" ht="18" customHeight="1">
      <c r="A14" s="205"/>
      <c r="B14" s="2" t="s">
        <v>4</v>
      </c>
      <c r="C14" s="13"/>
      <c r="D14" s="8">
        <v>0</v>
      </c>
      <c r="E14" s="62"/>
    </row>
    <row r="15" spans="1:5" ht="18" customHeight="1">
      <c r="A15" s="249" t="s">
        <v>5</v>
      </c>
      <c r="B15" s="250"/>
      <c r="C15" s="250"/>
      <c r="D15" s="250"/>
      <c r="E15" s="251"/>
    </row>
    <row r="16" spans="1:5" ht="18" customHeight="1">
      <c r="A16" s="206"/>
      <c r="B16" s="3"/>
      <c r="C16" s="4" t="s">
        <v>6</v>
      </c>
      <c r="D16" s="14">
        <v>0</v>
      </c>
      <c r="E16" s="66"/>
    </row>
    <row r="17" spans="1:5" ht="18" customHeight="1">
      <c r="A17" s="249" t="s">
        <v>7</v>
      </c>
      <c r="B17" s="250"/>
      <c r="C17" s="250"/>
      <c r="D17" s="250"/>
      <c r="E17" s="251"/>
    </row>
    <row r="18" spans="1:5" ht="18" customHeight="1">
      <c r="A18" s="206"/>
      <c r="B18" s="3"/>
      <c r="C18" s="4" t="s">
        <v>8</v>
      </c>
      <c r="D18" s="8">
        <v>0</v>
      </c>
      <c r="E18" s="66"/>
    </row>
    <row r="19" spans="1:5" ht="18" customHeight="1">
      <c r="A19" s="206"/>
      <c r="B19" s="3"/>
      <c r="C19" s="4" t="s">
        <v>9</v>
      </c>
      <c r="D19" s="8">
        <v>0</v>
      </c>
      <c r="E19" s="65"/>
    </row>
    <row r="20" spans="1:5" ht="18" customHeight="1">
      <c r="A20" s="206"/>
      <c r="B20" s="3"/>
      <c r="C20" s="4" t="s">
        <v>10</v>
      </c>
      <c r="D20" s="8">
        <v>0</v>
      </c>
      <c r="E20" s="204"/>
    </row>
    <row r="21" spans="1:5" ht="18" customHeight="1">
      <c r="A21" s="249" t="s">
        <v>11</v>
      </c>
      <c r="B21" s="250"/>
      <c r="C21" s="250"/>
      <c r="D21" s="250"/>
      <c r="E21" s="251"/>
    </row>
    <row r="22" spans="1:5" ht="18" customHeight="1">
      <c r="A22" s="141"/>
      <c r="B22" s="142"/>
      <c r="C22" s="143" t="s">
        <v>12</v>
      </c>
      <c r="D22" s="140">
        <v>0</v>
      </c>
      <c r="E22" s="66"/>
    </row>
    <row r="23" spans="1:5" ht="18" customHeight="1">
      <c r="A23" s="144"/>
      <c r="B23" s="145"/>
      <c r="C23" s="146" t="s">
        <v>13</v>
      </c>
      <c r="D23" s="140">
        <v>0</v>
      </c>
      <c r="E23" s="65"/>
    </row>
    <row r="24" spans="1:5" ht="18" customHeight="1">
      <c r="A24" s="144" t="s">
        <v>14</v>
      </c>
      <c r="B24" s="3"/>
      <c r="C24" s="146"/>
      <c r="D24" s="8">
        <v>0</v>
      </c>
      <c r="E24" s="65"/>
    </row>
    <row r="25" spans="1:11" ht="18" customHeight="1">
      <c r="A25" s="259" t="s">
        <v>66</v>
      </c>
      <c r="B25" s="259"/>
      <c r="C25" s="259"/>
      <c r="D25" s="203">
        <v>0</v>
      </c>
      <c r="E25" s="63"/>
      <c r="K25" s="23"/>
    </row>
    <row r="26" spans="1:5" ht="18" customHeight="1">
      <c r="A26" s="207" t="s">
        <v>15</v>
      </c>
      <c r="B26" s="188"/>
      <c r="C26" s="188"/>
      <c r="D26" s="188"/>
      <c r="E26" s="208"/>
    </row>
    <row r="27" spans="1:5" ht="18" customHeight="1">
      <c r="A27" s="249" t="s">
        <v>16</v>
      </c>
      <c r="B27" s="250"/>
      <c r="C27" s="250"/>
      <c r="D27" s="250"/>
      <c r="E27" s="251"/>
    </row>
    <row r="28" spans="1:12" ht="18" customHeight="1">
      <c r="A28" s="206"/>
      <c r="B28" s="3"/>
      <c r="C28" s="4" t="s">
        <v>17</v>
      </c>
      <c r="D28" s="8">
        <v>0</v>
      </c>
      <c r="E28" s="66"/>
      <c r="H28" s="48"/>
      <c r="L28" s="39"/>
    </row>
    <row r="29" spans="1:12" ht="18" customHeight="1">
      <c r="A29" s="206"/>
      <c r="B29" s="3"/>
      <c r="C29" s="84" t="s">
        <v>111</v>
      </c>
      <c r="D29" s="8">
        <v>0</v>
      </c>
      <c r="E29" s="65"/>
      <c r="H29" s="48"/>
      <c r="L29" s="39"/>
    </row>
    <row r="30" spans="1:12" ht="18" customHeight="1">
      <c r="A30" s="206"/>
      <c r="B30" s="3"/>
      <c r="C30" s="92" t="s">
        <v>18</v>
      </c>
      <c r="D30" s="8">
        <v>0</v>
      </c>
      <c r="E30" s="65"/>
      <c r="H30" s="48"/>
      <c r="L30" s="39"/>
    </row>
    <row r="31" spans="1:12" ht="18" customHeight="1">
      <c r="A31" s="206"/>
      <c r="B31" s="3"/>
      <c r="C31" s="92" t="s">
        <v>19</v>
      </c>
      <c r="D31" s="8">
        <v>0</v>
      </c>
      <c r="E31" s="65"/>
      <c r="H31" s="48"/>
      <c r="L31" s="39"/>
    </row>
    <row r="32" spans="1:12" s="44" customFormat="1" ht="18" customHeight="1">
      <c r="A32" s="209"/>
      <c r="B32" s="11"/>
      <c r="C32" s="84" t="s">
        <v>20</v>
      </c>
      <c r="D32" s="8">
        <v>0</v>
      </c>
      <c r="E32" s="85"/>
      <c r="H32" s="86"/>
      <c r="L32" s="87"/>
    </row>
    <row r="33" spans="1:12" ht="18" customHeight="1">
      <c r="A33" s="206"/>
      <c r="B33" s="3"/>
      <c r="C33" s="92" t="s">
        <v>21</v>
      </c>
      <c r="D33" s="8">
        <v>0</v>
      </c>
      <c r="E33" s="65"/>
      <c r="H33" s="48"/>
      <c r="L33" s="39"/>
    </row>
    <row r="34" spans="1:12" ht="18" customHeight="1">
      <c r="A34" s="206"/>
      <c r="B34" s="3"/>
      <c r="C34" s="92" t="s">
        <v>22</v>
      </c>
      <c r="D34" s="8">
        <v>0</v>
      </c>
      <c r="E34" s="65"/>
      <c r="H34" s="48"/>
      <c r="L34" s="39"/>
    </row>
    <row r="35" spans="1:12" ht="18" customHeight="1">
      <c r="A35" s="206"/>
      <c r="B35" s="3"/>
      <c r="C35" s="92" t="s">
        <v>23</v>
      </c>
      <c r="D35" s="8">
        <v>0</v>
      </c>
      <c r="E35" s="65"/>
      <c r="H35" s="48"/>
      <c r="L35" s="39"/>
    </row>
    <row r="36" spans="1:5" ht="18" customHeight="1">
      <c r="A36" s="206"/>
      <c r="B36" s="3"/>
      <c r="C36" s="4" t="s">
        <v>24</v>
      </c>
      <c r="D36" s="8">
        <v>0</v>
      </c>
      <c r="E36" s="65"/>
    </row>
    <row r="37" spans="1:5" ht="18" customHeight="1">
      <c r="A37" s="259" t="s">
        <v>67</v>
      </c>
      <c r="B37" s="259"/>
      <c r="C37" s="259"/>
      <c r="D37" s="203">
        <v>0</v>
      </c>
      <c r="E37" s="64"/>
    </row>
    <row r="38" spans="1:5" ht="18" customHeight="1">
      <c r="A38" s="260" t="s">
        <v>68</v>
      </c>
      <c r="B38" s="261"/>
      <c r="C38" s="262"/>
      <c r="D38" s="203">
        <v>0</v>
      </c>
      <c r="E38" s="63"/>
    </row>
    <row r="39" spans="1:6" ht="30.75" customHeight="1">
      <c r="A39" s="256" t="s">
        <v>140</v>
      </c>
      <c r="B39" s="257"/>
      <c r="C39" s="257"/>
      <c r="D39" s="257"/>
      <c r="E39" s="258"/>
      <c r="F39" s="47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sheetProtection/>
  <mergeCells count="16">
    <mergeCell ref="A21:E21"/>
    <mergeCell ref="A27:E27"/>
    <mergeCell ref="A39:E39"/>
    <mergeCell ref="A13:E13"/>
    <mergeCell ref="A25:C25"/>
    <mergeCell ref="A37:C37"/>
    <mergeCell ref="A38:C38"/>
    <mergeCell ref="A15:E15"/>
    <mergeCell ref="A17:E17"/>
    <mergeCell ref="A1:E1"/>
    <mergeCell ref="A2:E2"/>
    <mergeCell ref="A3:E3"/>
    <mergeCell ref="A7:E7"/>
    <mergeCell ref="A8:C12"/>
    <mergeCell ref="D8:E8"/>
    <mergeCell ref="D12:E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>
    <tabColor rgb="FF00B050"/>
  </sheetPr>
  <dimension ref="A1:E39"/>
  <sheetViews>
    <sheetView showGridLines="0" view="pageBreakPreview" zoomScaleNormal="85" zoomScaleSheetLayoutView="100" workbookViewId="0" topLeftCell="A1">
      <selection activeCell="G43" sqref="G43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66" t="str">
        <f>'D - sem insalubridade'!A1</f>
        <v>ANEXO XIV-M - PLANILHA DE FORMAÇÃO DE CUSTO</v>
      </c>
      <c r="B1" s="266"/>
      <c r="C1" s="266"/>
      <c r="D1" s="266"/>
    </row>
    <row r="2" spans="1:5" ht="12.75">
      <c r="A2" s="227" t="str">
        <f>'D - sem insalubridade'!A2:B2</f>
        <v>LOTE 05 A - ESCOLAS SEM INSALUBRIDADE</v>
      </c>
      <c r="B2" s="227"/>
      <c r="C2" s="227"/>
      <c r="D2" s="227"/>
      <c r="E2" s="59"/>
    </row>
    <row r="3" spans="1:5" ht="12.75">
      <c r="A3" s="227" t="s">
        <v>151</v>
      </c>
      <c r="B3" s="227"/>
      <c r="C3" s="227"/>
      <c r="D3" s="227"/>
      <c r="E3" s="59"/>
    </row>
    <row r="5" spans="1:4" ht="15.75">
      <c r="A5" s="267" t="s">
        <v>132</v>
      </c>
      <c r="B5" s="267"/>
      <c r="C5" s="267"/>
      <c r="D5" s="267"/>
    </row>
    <row r="6" spans="1:5" ht="21" customHeight="1">
      <c r="A6" s="267" t="s">
        <v>87</v>
      </c>
      <c r="B6" s="267"/>
      <c r="C6" s="267"/>
      <c r="D6" s="267"/>
      <c r="E6" s="49"/>
    </row>
    <row r="7" spans="1:5" ht="29.25" customHeight="1">
      <c r="A7" s="271" t="s">
        <v>29</v>
      </c>
      <c r="B7" s="271"/>
      <c r="C7" s="271"/>
      <c r="D7" s="88" t="s">
        <v>70</v>
      </c>
      <c r="E7" s="50"/>
    </row>
    <row r="8" spans="1:5" ht="32.25" customHeight="1">
      <c r="A8" s="271" t="s">
        <v>93</v>
      </c>
      <c r="B8" s="271"/>
      <c r="C8" s="271"/>
      <c r="D8" s="168"/>
      <c r="E8" s="50"/>
    </row>
    <row r="9" spans="1:5" ht="18" customHeight="1">
      <c r="A9" s="265" t="s">
        <v>157</v>
      </c>
      <c r="B9" s="265"/>
      <c r="C9" s="114" t="s">
        <v>31</v>
      </c>
      <c r="D9" s="114" t="s">
        <v>32</v>
      </c>
      <c r="E9" s="51"/>
    </row>
    <row r="10" spans="1:5" ht="18" customHeight="1">
      <c r="A10" s="5">
        <v>1</v>
      </c>
      <c r="B10" s="16" t="s">
        <v>33</v>
      </c>
      <c r="C10" s="17"/>
      <c r="D10" s="18"/>
      <c r="E10" s="52"/>
    </row>
    <row r="11" spans="1:5" ht="18" customHeight="1">
      <c r="A11" s="5">
        <v>2</v>
      </c>
      <c r="B11" s="16" t="s">
        <v>34</v>
      </c>
      <c r="C11" s="17"/>
      <c r="D11" s="18"/>
      <c r="E11" s="52"/>
    </row>
    <row r="12" spans="1:5" ht="18" customHeight="1">
      <c r="A12" s="5">
        <v>3</v>
      </c>
      <c r="B12" s="16" t="s">
        <v>35</v>
      </c>
      <c r="C12" s="17"/>
      <c r="D12" s="18"/>
      <c r="E12" s="52"/>
    </row>
    <row r="13" spans="1:5" ht="18" customHeight="1">
      <c r="A13" s="5">
        <v>4</v>
      </c>
      <c r="B13" s="16" t="s">
        <v>36</v>
      </c>
      <c r="C13" s="17"/>
      <c r="D13" s="18"/>
      <c r="E13" s="52"/>
    </row>
    <row r="14" spans="1:5" ht="18" customHeight="1">
      <c r="A14" s="5">
        <v>5</v>
      </c>
      <c r="B14" s="16" t="s">
        <v>37</v>
      </c>
      <c r="C14" s="17"/>
      <c r="D14" s="18"/>
      <c r="E14" s="52"/>
    </row>
    <row r="15" spans="1:5" ht="18" customHeight="1">
      <c r="A15" s="5">
        <v>6</v>
      </c>
      <c r="B15" s="16" t="s">
        <v>38</v>
      </c>
      <c r="C15" s="17"/>
      <c r="D15" s="18"/>
      <c r="E15" s="52"/>
    </row>
    <row r="16" spans="1:5" ht="18" customHeight="1">
      <c r="A16" s="5">
        <v>7</v>
      </c>
      <c r="B16" s="16" t="s">
        <v>39</v>
      </c>
      <c r="C16" s="17"/>
      <c r="D16" s="18"/>
      <c r="E16" s="52"/>
    </row>
    <row r="17" spans="1:5" ht="18" customHeight="1">
      <c r="A17" s="5">
        <v>8</v>
      </c>
      <c r="B17" s="16" t="s">
        <v>40</v>
      </c>
      <c r="C17" s="17"/>
      <c r="D17" s="18"/>
      <c r="E17" s="52"/>
    </row>
    <row r="18" spans="1:5" ht="18" customHeight="1">
      <c r="A18" s="265" t="s">
        <v>56</v>
      </c>
      <c r="B18" s="265"/>
      <c r="C18" s="115">
        <f>SUM(C10:C17)</f>
        <v>0</v>
      </c>
      <c r="D18" s="116">
        <f>SUM(D10:D17)</f>
        <v>0</v>
      </c>
      <c r="E18" s="53"/>
    </row>
    <row r="19" spans="1:5" ht="18" customHeight="1">
      <c r="A19" s="268" t="s">
        <v>158</v>
      </c>
      <c r="B19" s="269"/>
      <c r="C19" s="269"/>
      <c r="D19" s="270"/>
      <c r="E19" s="51"/>
    </row>
    <row r="20" spans="1:5" ht="18" customHeight="1">
      <c r="A20" s="9">
        <v>9</v>
      </c>
      <c r="B20" s="35" t="s">
        <v>41</v>
      </c>
      <c r="C20" s="36"/>
      <c r="D20" s="18"/>
      <c r="E20" s="52"/>
    </row>
    <row r="21" spans="1:5" ht="18" customHeight="1">
      <c r="A21" s="5">
        <v>10</v>
      </c>
      <c r="B21" s="16" t="s">
        <v>155</v>
      </c>
      <c r="C21" s="37"/>
      <c r="D21" s="18"/>
      <c r="E21" s="52"/>
    </row>
    <row r="22" spans="1:5" ht="18" customHeight="1">
      <c r="A22" s="9">
        <v>11</v>
      </c>
      <c r="B22" s="16" t="s">
        <v>42</v>
      </c>
      <c r="C22" s="19"/>
      <c r="D22" s="18"/>
      <c r="E22" s="52"/>
    </row>
    <row r="23" spans="1:5" ht="18" customHeight="1">
      <c r="A23" s="5">
        <v>12</v>
      </c>
      <c r="B23" s="16" t="s">
        <v>43</v>
      </c>
      <c r="C23" s="19"/>
      <c r="D23" s="18"/>
      <c r="E23" s="52"/>
    </row>
    <row r="24" spans="1:5" ht="18" customHeight="1">
      <c r="A24" s="9">
        <v>13</v>
      </c>
      <c r="B24" s="16" t="s">
        <v>156</v>
      </c>
      <c r="C24" s="19"/>
      <c r="D24" s="18"/>
      <c r="E24" s="52"/>
    </row>
    <row r="25" spans="1:5" ht="18" customHeight="1">
      <c r="A25" s="5">
        <v>14</v>
      </c>
      <c r="B25" s="16" t="s">
        <v>44</v>
      </c>
      <c r="C25" s="19"/>
      <c r="D25" s="18"/>
      <c r="E25" s="52"/>
    </row>
    <row r="26" spans="1:5" ht="18" customHeight="1">
      <c r="A26" s="9">
        <v>15</v>
      </c>
      <c r="B26" s="35" t="s">
        <v>45</v>
      </c>
      <c r="C26" s="36"/>
      <c r="D26" s="18"/>
      <c r="E26" s="52"/>
    </row>
    <row r="27" spans="1:5" ht="18" customHeight="1">
      <c r="A27" s="265" t="s">
        <v>57</v>
      </c>
      <c r="B27" s="265"/>
      <c r="C27" s="115">
        <f>SUM(C20:C26)</f>
        <v>0</v>
      </c>
      <c r="D27" s="116">
        <f>SUM(D19:D26)</f>
        <v>0</v>
      </c>
      <c r="E27" s="53"/>
    </row>
    <row r="28" spans="1:5" ht="18" customHeight="1">
      <c r="A28" s="268" t="s">
        <v>159</v>
      </c>
      <c r="B28" s="269"/>
      <c r="C28" s="269"/>
      <c r="D28" s="269"/>
      <c r="E28" s="51"/>
    </row>
    <row r="29" spans="1:5" ht="18" customHeight="1">
      <c r="A29" s="9">
        <v>16</v>
      </c>
      <c r="B29" s="16" t="s">
        <v>160</v>
      </c>
      <c r="C29" s="36"/>
      <c r="D29" s="18"/>
      <c r="E29" s="52"/>
    </row>
    <row r="30" spans="1:5" ht="18" customHeight="1">
      <c r="A30" s="9">
        <v>17</v>
      </c>
      <c r="B30" s="16" t="s">
        <v>161</v>
      </c>
      <c r="C30" s="19"/>
      <c r="D30" s="18"/>
      <c r="E30" s="52"/>
    </row>
    <row r="31" spans="1:5" ht="18" customHeight="1">
      <c r="A31" s="9">
        <v>18</v>
      </c>
      <c r="B31" s="16" t="s">
        <v>162</v>
      </c>
      <c r="C31" s="19"/>
      <c r="D31" s="18"/>
      <c r="E31" s="52"/>
    </row>
    <row r="32" spans="1:5" ht="18" customHeight="1">
      <c r="A32" s="9">
        <v>19</v>
      </c>
      <c r="B32" s="16" t="s">
        <v>163</v>
      </c>
      <c r="C32" s="19"/>
      <c r="D32" s="18"/>
      <c r="E32" s="52"/>
    </row>
    <row r="33" spans="1:5" ht="18" customHeight="1">
      <c r="A33" s="9">
        <v>20</v>
      </c>
      <c r="B33" s="16" t="s">
        <v>164</v>
      </c>
      <c r="C33" s="19"/>
      <c r="D33" s="18"/>
      <c r="E33" s="52"/>
    </row>
    <row r="34" spans="1:5" ht="18" customHeight="1">
      <c r="A34" s="9">
        <v>21</v>
      </c>
      <c r="B34" s="16" t="s">
        <v>165</v>
      </c>
      <c r="C34" s="19"/>
      <c r="D34" s="18"/>
      <c r="E34" s="52"/>
    </row>
    <row r="35" spans="1:5" ht="18" customHeight="1">
      <c r="A35" s="265" t="s">
        <v>58</v>
      </c>
      <c r="B35" s="265"/>
      <c r="C35" s="115">
        <f>SUM(C29:C34)</f>
        <v>0</v>
      </c>
      <c r="D35" s="116">
        <f>SUM(D29:D34)</f>
        <v>0</v>
      </c>
      <c r="E35" s="53"/>
    </row>
    <row r="36" spans="1:5" ht="18" customHeight="1">
      <c r="A36" s="268" t="s">
        <v>46</v>
      </c>
      <c r="B36" s="269"/>
      <c r="C36" s="269"/>
      <c r="D36" s="270"/>
      <c r="E36" s="51"/>
    </row>
    <row r="37" spans="1:5" ht="28.5" customHeight="1">
      <c r="A37" s="5">
        <v>22</v>
      </c>
      <c r="B37" s="20" t="s">
        <v>47</v>
      </c>
      <c r="C37" s="19"/>
      <c r="D37" s="18"/>
      <c r="E37" s="52"/>
    </row>
    <row r="38" spans="1:5" ht="18" customHeight="1">
      <c r="A38" s="265" t="s">
        <v>59</v>
      </c>
      <c r="B38" s="265"/>
      <c r="C38" s="115">
        <f>SUM(C32:C37)</f>
        <v>0</v>
      </c>
      <c r="D38" s="116">
        <f>D37</f>
        <v>0</v>
      </c>
      <c r="E38" s="53"/>
    </row>
    <row r="39" spans="1:5" ht="18" customHeight="1">
      <c r="A39" s="263" t="s">
        <v>48</v>
      </c>
      <c r="B39" s="264"/>
      <c r="C39" s="115"/>
      <c r="D39" s="117">
        <f>SUM(D38,D35,D27,D18)</f>
        <v>0</v>
      </c>
      <c r="E39" s="54"/>
    </row>
  </sheetData>
  <sheetProtection/>
  <mergeCells count="16">
    <mergeCell ref="A6:D6"/>
    <mergeCell ref="A9:B9"/>
    <mergeCell ref="A8:C8"/>
    <mergeCell ref="A7:C7"/>
    <mergeCell ref="A19:D19"/>
    <mergeCell ref="A28:D28"/>
    <mergeCell ref="A39:B39"/>
    <mergeCell ref="A2:D2"/>
    <mergeCell ref="A3:D3"/>
    <mergeCell ref="A35:B35"/>
    <mergeCell ref="A1:D1"/>
    <mergeCell ref="A5:D5"/>
    <mergeCell ref="A38:B38"/>
    <mergeCell ref="A18:B18"/>
    <mergeCell ref="A27:B27"/>
    <mergeCell ref="A36:D36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4">
    <tabColor rgb="FF00B050"/>
  </sheetPr>
  <dimension ref="A1:G39"/>
  <sheetViews>
    <sheetView showGridLines="0" view="pageBreakPreview" zoomScaleNormal="85" zoomScaleSheetLayoutView="100" workbookViewId="0" topLeftCell="A1">
      <selection activeCell="G43" sqref="G43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5.2812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66" t="str">
        <f>'D - sem insalubridade'!A1</f>
        <v>ANEXO XIV-M - PLANILHA DE FORMAÇÃO DE CUSTO</v>
      </c>
      <c r="B1" s="266"/>
      <c r="C1" s="266"/>
      <c r="D1" s="266"/>
      <c r="F1" s="59"/>
    </row>
    <row r="2" spans="1:6" ht="12.75">
      <c r="A2" s="227" t="str">
        <f>'D - sem insalubridade'!A2:B2</f>
        <v>LOTE 05 A - ESCOLAS SEM INSALUBRIDADE</v>
      </c>
      <c r="B2" s="227"/>
      <c r="C2" s="227"/>
      <c r="D2" s="227"/>
      <c r="E2" s="59"/>
      <c r="F2" s="59"/>
    </row>
    <row r="3" spans="1:6" ht="12.75">
      <c r="A3" s="227" t="s">
        <v>150</v>
      </c>
      <c r="B3" s="227"/>
      <c r="C3" s="227"/>
      <c r="D3" s="227"/>
      <c r="E3" s="59"/>
      <c r="F3" s="59"/>
    </row>
    <row r="5" spans="1:4" ht="15.75">
      <c r="A5" s="267" t="s">
        <v>131</v>
      </c>
      <c r="B5" s="267"/>
      <c r="C5" s="267"/>
      <c r="D5" s="267"/>
    </row>
    <row r="6" spans="1:5" ht="21" customHeight="1">
      <c r="A6" s="267" t="s">
        <v>87</v>
      </c>
      <c r="B6" s="267"/>
      <c r="C6" s="267"/>
      <c r="D6" s="267"/>
      <c r="E6" s="49"/>
    </row>
    <row r="7" spans="1:5" ht="36" customHeight="1">
      <c r="A7" s="271" t="s">
        <v>29</v>
      </c>
      <c r="B7" s="271"/>
      <c r="C7" s="271"/>
      <c r="D7" s="88" t="s">
        <v>70</v>
      </c>
      <c r="E7" s="50"/>
    </row>
    <row r="8" spans="1:7" ht="32.25" customHeight="1">
      <c r="A8" s="271" t="s">
        <v>93</v>
      </c>
      <c r="B8" s="271"/>
      <c r="C8" s="271"/>
      <c r="D8" s="168"/>
      <c r="E8" s="50"/>
      <c r="G8" s="61"/>
    </row>
    <row r="9" spans="1:5" ht="18" customHeight="1">
      <c r="A9" s="272" t="s">
        <v>30</v>
      </c>
      <c r="B9" s="272"/>
      <c r="C9" s="134" t="s">
        <v>31</v>
      </c>
      <c r="D9" s="134" t="s">
        <v>32</v>
      </c>
      <c r="E9" s="51"/>
    </row>
    <row r="10" spans="1:5" ht="18" customHeight="1">
      <c r="A10" s="5">
        <v>1</v>
      </c>
      <c r="B10" s="16" t="s">
        <v>33</v>
      </c>
      <c r="C10" s="17"/>
      <c r="D10" s="18"/>
      <c r="E10" s="52"/>
    </row>
    <row r="11" spans="1:5" ht="18" customHeight="1">
      <c r="A11" s="5">
        <v>2</v>
      </c>
      <c r="B11" s="16" t="s">
        <v>34</v>
      </c>
      <c r="C11" s="17"/>
      <c r="D11" s="18"/>
      <c r="E11" s="52"/>
    </row>
    <row r="12" spans="1:5" ht="18" customHeight="1">
      <c r="A12" s="5">
        <v>3</v>
      </c>
      <c r="B12" s="16" t="s">
        <v>35</v>
      </c>
      <c r="C12" s="17"/>
      <c r="D12" s="18"/>
      <c r="E12" s="52"/>
    </row>
    <row r="13" spans="1:5" ht="18" customHeight="1">
      <c r="A13" s="5">
        <v>4</v>
      </c>
      <c r="B13" s="16" t="s">
        <v>36</v>
      </c>
      <c r="C13" s="17"/>
      <c r="D13" s="18"/>
      <c r="E13" s="52"/>
    </row>
    <row r="14" spans="1:5" ht="18" customHeight="1">
      <c r="A14" s="5">
        <v>5</v>
      </c>
      <c r="B14" s="16" t="s">
        <v>37</v>
      </c>
      <c r="C14" s="17"/>
      <c r="D14" s="18"/>
      <c r="E14" s="52"/>
    </row>
    <row r="15" spans="1:5" ht="18" customHeight="1">
      <c r="A15" s="5">
        <v>6</v>
      </c>
      <c r="B15" s="16" t="s">
        <v>38</v>
      </c>
      <c r="C15" s="17"/>
      <c r="D15" s="18"/>
      <c r="E15" s="52"/>
    </row>
    <row r="16" spans="1:5" ht="18" customHeight="1">
      <c r="A16" s="5">
        <v>7</v>
      </c>
      <c r="B16" s="16" t="s">
        <v>39</v>
      </c>
      <c r="C16" s="17"/>
      <c r="D16" s="18"/>
      <c r="E16" s="52"/>
    </row>
    <row r="17" spans="1:5" ht="18" customHeight="1">
      <c r="A17" s="5">
        <v>8</v>
      </c>
      <c r="B17" s="16" t="s">
        <v>40</v>
      </c>
      <c r="C17" s="17"/>
      <c r="D17" s="18"/>
      <c r="E17" s="52"/>
    </row>
    <row r="18" spans="1:5" ht="18" customHeight="1">
      <c r="A18" s="265" t="s">
        <v>56</v>
      </c>
      <c r="B18" s="265"/>
      <c r="C18" s="115">
        <f>SUM(C10:C17)</f>
        <v>0</v>
      </c>
      <c r="D18" s="116">
        <f>SUM(D10:D17)</f>
        <v>0</v>
      </c>
      <c r="E18" s="53"/>
    </row>
    <row r="19" spans="1:5" ht="18" customHeight="1">
      <c r="A19" s="268" t="s">
        <v>158</v>
      </c>
      <c r="B19" s="269"/>
      <c r="C19" s="269"/>
      <c r="D19" s="270"/>
      <c r="E19" s="51"/>
    </row>
    <row r="20" spans="1:5" ht="18" customHeight="1">
      <c r="A20" s="9">
        <v>9</v>
      </c>
      <c r="B20" s="35" t="s">
        <v>41</v>
      </c>
      <c r="C20" s="36"/>
      <c r="D20" s="18"/>
      <c r="E20" s="52"/>
    </row>
    <row r="21" spans="1:5" ht="18" customHeight="1">
      <c r="A21" s="5">
        <v>10</v>
      </c>
      <c r="B21" s="16" t="s">
        <v>155</v>
      </c>
      <c r="C21" s="37"/>
      <c r="D21" s="18"/>
      <c r="E21" s="52"/>
    </row>
    <row r="22" spans="1:5" ht="18" customHeight="1">
      <c r="A22" s="9">
        <v>11</v>
      </c>
      <c r="B22" s="16" t="s">
        <v>42</v>
      </c>
      <c r="C22" s="19"/>
      <c r="D22" s="18"/>
      <c r="E22" s="52"/>
    </row>
    <row r="23" spans="1:5" ht="18" customHeight="1">
      <c r="A23" s="5">
        <v>12</v>
      </c>
      <c r="B23" s="16" t="s">
        <v>43</v>
      </c>
      <c r="C23" s="19"/>
      <c r="D23" s="18"/>
      <c r="E23" s="52"/>
    </row>
    <row r="24" spans="1:5" ht="18" customHeight="1">
      <c r="A24" s="9">
        <v>13</v>
      </c>
      <c r="B24" s="16" t="s">
        <v>156</v>
      </c>
      <c r="C24" s="19"/>
      <c r="D24" s="18"/>
      <c r="E24" s="52"/>
    </row>
    <row r="25" spans="1:5" ht="18" customHeight="1">
      <c r="A25" s="5">
        <v>14</v>
      </c>
      <c r="B25" s="16" t="s">
        <v>44</v>
      </c>
      <c r="C25" s="19"/>
      <c r="D25" s="18"/>
      <c r="E25" s="52"/>
    </row>
    <row r="26" spans="1:5" ht="18" customHeight="1">
      <c r="A26" s="9">
        <v>15</v>
      </c>
      <c r="B26" s="35" t="s">
        <v>45</v>
      </c>
      <c r="C26" s="36"/>
      <c r="D26" s="18"/>
      <c r="E26" s="52"/>
    </row>
    <row r="27" spans="1:5" ht="18" customHeight="1">
      <c r="A27" s="265" t="s">
        <v>57</v>
      </c>
      <c r="B27" s="265"/>
      <c r="C27" s="115">
        <f>SUM(C20:C26)</f>
        <v>0</v>
      </c>
      <c r="D27" s="116">
        <f>SUM(D20:D26)</f>
        <v>0</v>
      </c>
      <c r="E27" s="53"/>
    </row>
    <row r="28" spans="1:5" ht="18" customHeight="1">
      <c r="A28" s="268" t="s">
        <v>159</v>
      </c>
      <c r="B28" s="269"/>
      <c r="C28" s="269"/>
      <c r="D28" s="269"/>
      <c r="E28" s="51"/>
    </row>
    <row r="29" spans="1:5" ht="18" customHeight="1">
      <c r="A29" s="9">
        <v>16</v>
      </c>
      <c r="B29" s="16" t="s">
        <v>160</v>
      </c>
      <c r="C29" s="36"/>
      <c r="D29" s="18"/>
      <c r="E29" s="51"/>
    </row>
    <row r="30" spans="1:5" ht="18" customHeight="1">
      <c r="A30" s="9">
        <v>17</v>
      </c>
      <c r="B30" s="16" t="s">
        <v>161</v>
      </c>
      <c r="C30" s="19"/>
      <c r="D30" s="18"/>
      <c r="E30" s="51"/>
    </row>
    <row r="31" spans="1:5" ht="18" customHeight="1">
      <c r="A31" s="9">
        <v>18</v>
      </c>
      <c r="B31" s="16" t="s">
        <v>162</v>
      </c>
      <c r="C31" s="19"/>
      <c r="D31" s="18"/>
      <c r="E31" s="51"/>
    </row>
    <row r="32" spans="1:5" ht="18" customHeight="1">
      <c r="A32" s="9">
        <v>19</v>
      </c>
      <c r="B32" s="16" t="s">
        <v>163</v>
      </c>
      <c r="C32" s="19"/>
      <c r="D32" s="18"/>
      <c r="E32" s="52"/>
    </row>
    <row r="33" spans="1:5" ht="18" customHeight="1">
      <c r="A33" s="9">
        <v>20</v>
      </c>
      <c r="B33" s="16" t="s">
        <v>164</v>
      </c>
      <c r="C33" s="19"/>
      <c r="D33" s="18"/>
      <c r="E33" s="52"/>
    </row>
    <row r="34" spans="1:5" ht="18" customHeight="1">
      <c r="A34" s="9">
        <v>21</v>
      </c>
      <c r="B34" s="16" t="s">
        <v>165</v>
      </c>
      <c r="C34" s="19"/>
      <c r="D34" s="18"/>
      <c r="E34" s="52"/>
    </row>
    <row r="35" spans="1:5" ht="18" customHeight="1">
      <c r="A35" s="265" t="s">
        <v>58</v>
      </c>
      <c r="B35" s="265"/>
      <c r="C35" s="115">
        <f>SUM(C29:C34)</f>
        <v>0</v>
      </c>
      <c r="D35" s="116">
        <f>SUM(D29:D34)</f>
        <v>0</v>
      </c>
      <c r="E35" s="53"/>
    </row>
    <row r="36" spans="1:5" ht="18" customHeight="1">
      <c r="A36" s="268" t="s">
        <v>46</v>
      </c>
      <c r="B36" s="269"/>
      <c r="C36" s="269"/>
      <c r="D36" s="270"/>
      <c r="E36" s="51"/>
    </row>
    <row r="37" spans="1:5" ht="28.5" customHeight="1">
      <c r="A37" s="5">
        <v>22</v>
      </c>
      <c r="B37" s="20" t="s">
        <v>47</v>
      </c>
      <c r="C37" s="19"/>
      <c r="D37" s="18"/>
      <c r="E37" s="52"/>
    </row>
    <row r="38" spans="1:5" ht="18" customHeight="1">
      <c r="A38" s="265" t="s">
        <v>59</v>
      </c>
      <c r="B38" s="265"/>
      <c r="C38" s="115">
        <f>SUM(C32:C37)</f>
        <v>0</v>
      </c>
      <c r="D38" s="116">
        <f>D37</f>
        <v>0</v>
      </c>
      <c r="E38" s="53"/>
    </row>
    <row r="39" spans="1:5" ht="18" customHeight="1">
      <c r="A39" s="263" t="s">
        <v>48</v>
      </c>
      <c r="B39" s="264"/>
      <c r="C39" s="115"/>
      <c r="D39" s="117">
        <f>SUM(D38,D35,D27,D18)</f>
        <v>0</v>
      </c>
      <c r="E39" s="54"/>
    </row>
  </sheetData>
  <sheetProtection/>
  <mergeCells count="16">
    <mergeCell ref="A28:D28"/>
    <mergeCell ref="A36:D36"/>
    <mergeCell ref="A3:D3"/>
    <mergeCell ref="A6:D6"/>
    <mergeCell ref="A9:B9"/>
    <mergeCell ref="A18:B18"/>
    <mergeCell ref="A1:D1"/>
    <mergeCell ref="A5:D5"/>
    <mergeCell ref="A2:D2"/>
    <mergeCell ref="A39:B39"/>
    <mergeCell ref="A27:B27"/>
    <mergeCell ref="A35:B35"/>
    <mergeCell ref="A38:B38"/>
    <mergeCell ref="A7:C7"/>
    <mergeCell ref="A8:C8"/>
    <mergeCell ref="A19:D1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4">
    <tabColor rgb="FF00B050"/>
  </sheetPr>
  <dimension ref="A1:J37"/>
  <sheetViews>
    <sheetView showGridLines="0" view="pageBreakPreview" zoomScale="110" zoomScaleNormal="85" zoomScaleSheetLayoutView="110" zoomScalePageLayoutView="0" workbookViewId="0" topLeftCell="A14">
      <selection activeCell="A11" sqref="A11:I36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5.421875" style="15" customWidth="1"/>
    <col min="5" max="5" width="21.8515625" style="15" customWidth="1"/>
    <col min="6" max="6" width="14.7109375" style="15" customWidth="1"/>
    <col min="7" max="7" width="16.00390625" style="15" customWidth="1"/>
    <col min="8" max="8" width="17.140625" style="15" customWidth="1"/>
    <col min="9" max="9" width="15.421875" style="15" customWidth="1"/>
    <col min="10" max="16384" width="10.421875" style="15" customWidth="1"/>
  </cols>
  <sheetData>
    <row r="1" spans="1:9" ht="19.5" customHeight="1">
      <c r="A1" s="266" t="str">
        <f>'D - sem insalubridade'!A1:B1</f>
        <v>ANEXO XIV-M - PLANILHA DE FORMAÇÃO DE CUSTO</v>
      </c>
      <c r="B1" s="266"/>
      <c r="C1" s="266"/>
      <c r="D1" s="266"/>
      <c r="E1" s="266"/>
      <c r="F1" s="266"/>
      <c r="G1" s="266"/>
      <c r="H1" s="266"/>
      <c r="I1" s="266"/>
    </row>
    <row r="2" spans="1:10" ht="12.75">
      <c r="A2" s="227" t="str">
        <f>'D - sem insalubridade'!A2:B2</f>
        <v>LOTE 05 A - ESCOLAS SEM INSALUBRIDADE</v>
      </c>
      <c r="B2" s="227"/>
      <c r="C2" s="227"/>
      <c r="D2" s="227"/>
      <c r="E2" s="227"/>
      <c r="F2" s="227"/>
      <c r="G2" s="227"/>
      <c r="H2" s="227"/>
      <c r="I2" s="227"/>
      <c r="J2" s="59"/>
    </row>
    <row r="3" spans="1:10" ht="12.75">
      <c r="A3" s="227" t="s">
        <v>103</v>
      </c>
      <c r="B3" s="227"/>
      <c r="C3" s="227"/>
      <c r="D3" s="227"/>
      <c r="E3" s="227"/>
      <c r="F3" s="227"/>
      <c r="G3" s="227"/>
      <c r="H3" s="227"/>
      <c r="I3" s="227"/>
      <c r="J3" s="59"/>
    </row>
    <row r="5" spans="1:9" ht="12.75">
      <c r="A5" s="276" t="s">
        <v>121</v>
      </c>
      <c r="B5" s="276"/>
      <c r="C5" s="276"/>
      <c r="D5" s="276"/>
      <c r="E5" s="276"/>
      <c r="F5" s="276"/>
      <c r="G5" s="276"/>
      <c r="H5" s="276"/>
      <c r="I5" s="276"/>
    </row>
    <row r="6" spans="1:9" ht="12.75">
      <c r="A6" s="227"/>
      <c r="B6" s="227"/>
      <c r="C6" s="227"/>
      <c r="D6" s="227"/>
      <c r="E6" s="227"/>
      <c r="F6" s="227"/>
      <c r="G6" s="227"/>
      <c r="H6" s="227"/>
      <c r="I6" s="227"/>
    </row>
    <row r="7" ht="12.75">
      <c r="A7" s="99" t="s">
        <v>120</v>
      </c>
    </row>
    <row r="8" spans="1:9" ht="12.75">
      <c r="A8" s="278"/>
      <c r="B8" s="278"/>
      <c r="C8" s="278"/>
      <c r="D8" s="278"/>
      <c r="E8" s="278"/>
      <c r="F8" s="278"/>
      <c r="G8" s="278"/>
      <c r="H8" s="278"/>
      <c r="I8" s="278"/>
    </row>
    <row r="9" spans="1:9" ht="12.75">
      <c r="A9" s="277" t="s">
        <v>218</v>
      </c>
      <c r="B9" s="277"/>
      <c r="C9" s="277"/>
      <c r="D9" s="277"/>
      <c r="E9" s="184">
        <v>202</v>
      </c>
      <c r="F9" s="169"/>
      <c r="G9" s="169"/>
      <c r="H9" s="169"/>
      <c r="I9" s="169"/>
    </row>
    <row r="11" spans="1:9" ht="12.75">
      <c r="A11" s="272" t="s">
        <v>227</v>
      </c>
      <c r="B11" s="272"/>
      <c r="C11" s="272"/>
      <c r="D11" s="272"/>
      <c r="E11" s="272"/>
      <c r="F11" s="272"/>
      <c r="G11" s="272"/>
      <c r="H11" s="272"/>
      <c r="I11" s="272"/>
    </row>
    <row r="12" spans="1:9" ht="12.75" customHeight="1">
      <c r="A12" s="273" t="s">
        <v>112</v>
      </c>
      <c r="B12" s="274"/>
      <c r="C12" s="273" t="s">
        <v>113</v>
      </c>
      <c r="D12" s="274"/>
      <c r="E12" s="275" t="s">
        <v>153</v>
      </c>
      <c r="F12" s="275" t="s">
        <v>220</v>
      </c>
      <c r="G12" s="275" t="s">
        <v>122</v>
      </c>
      <c r="H12" s="275" t="s">
        <v>212</v>
      </c>
      <c r="I12" s="275" t="s">
        <v>74</v>
      </c>
    </row>
    <row r="13" spans="1:9" ht="43.5" customHeight="1">
      <c r="A13" s="224" t="s">
        <v>210</v>
      </c>
      <c r="B13" s="224" t="s">
        <v>211</v>
      </c>
      <c r="C13" s="224" t="s">
        <v>210</v>
      </c>
      <c r="D13" s="224" t="s">
        <v>211</v>
      </c>
      <c r="E13" s="275"/>
      <c r="F13" s="275"/>
      <c r="G13" s="275"/>
      <c r="H13" s="275"/>
      <c r="I13" s="275"/>
    </row>
    <row r="14" spans="1:9" ht="12.75">
      <c r="A14" s="5" t="s">
        <v>117</v>
      </c>
      <c r="B14" s="5" t="s">
        <v>114</v>
      </c>
      <c r="C14" s="5" t="s">
        <v>118</v>
      </c>
      <c r="D14" s="5" t="s">
        <v>115</v>
      </c>
      <c r="E14" s="97" t="s">
        <v>219</v>
      </c>
      <c r="F14" s="5" t="s">
        <v>119</v>
      </c>
      <c r="G14" s="21" t="s">
        <v>116</v>
      </c>
      <c r="H14" s="5" t="s">
        <v>84</v>
      </c>
      <c r="I14" s="21" t="s">
        <v>86</v>
      </c>
    </row>
    <row r="15" spans="1:9" ht="12.75">
      <c r="A15" s="68">
        <v>152</v>
      </c>
      <c r="B15" s="96">
        <f>'D-A 25h'!$D$38</f>
        <v>0</v>
      </c>
      <c r="C15" s="68">
        <v>169</v>
      </c>
      <c r="D15" s="96">
        <f>'D-A 44h'!$D$36</f>
        <v>0</v>
      </c>
      <c r="E15" s="7">
        <f>(A15*B15+C15*D15)*$E$9</f>
        <v>0</v>
      </c>
      <c r="F15" s="9">
        <v>202</v>
      </c>
      <c r="G15" s="7">
        <f>E15/F15</f>
        <v>0</v>
      </c>
      <c r="H15" s="68">
        <v>27383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72" t="s">
        <v>228</v>
      </c>
      <c r="B18" s="272"/>
      <c r="C18" s="272"/>
      <c r="D18" s="272"/>
      <c r="E18" s="272"/>
      <c r="F18" s="272"/>
      <c r="G18" s="272"/>
      <c r="H18" s="272"/>
      <c r="I18" s="272"/>
    </row>
    <row r="19" spans="1:9" ht="12.75" customHeight="1">
      <c r="A19" s="273" t="s">
        <v>112</v>
      </c>
      <c r="B19" s="274"/>
      <c r="C19" s="273" t="s">
        <v>113</v>
      </c>
      <c r="D19" s="274"/>
      <c r="E19" s="275" t="s">
        <v>154</v>
      </c>
      <c r="F19" s="275" t="s">
        <v>220</v>
      </c>
      <c r="G19" s="275" t="s">
        <v>122</v>
      </c>
      <c r="H19" s="275" t="s">
        <v>212</v>
      </c>
      <c r="I19" s="275" t="s">
        <v>74</v>
      </c>
    </row>
    <row r="20" spans="1:9" ht="42.75" customHeight="1">
      <c r="A20" s="224" t="s">
        <v>210</v>
      </c>
      <c r="B20" s="224" t="s">
        <v>211</v>
      </c>
      <c r="C20" s="224" t="s">
        <v>210</v>
      </c>
      <c r="D20" s="224" t="s">
        <v>211</v>
      </c>
      <c r="E20" s="275"/>
      <c r="F20" s="275"/>
      <c r="G20" s="275"/>
      <c r="H20" s="275"/>
      <c r="I20" s="275"/>
    </row>
    <row r="21" spans="1:9" ht="12.75">
      <c r="A21" s="5" t="s">
        <v>117</v>
      </c>
      <c r="B21" s="5" t="s">
        <v>114</v>
      </c>
      <c r="C21" s="5" t="s">
        <v>118</v>
      </c>
      <c r="D21" s="5" t="s">
        <v>115</v>
      </c>
      <c r="E21" s="97" t="s">
        <v>219</v>
      </c>
      <c r="F21" s="5" t="s">
        <v>119</v>
      </c>
      <c r="G21" s="21" t="s">
        <v>116</v>
      </c>
      <c r="H21" s="5" t="s">
        <v>84</v>
      </c>
      <c r="I21" s="21" t="s">
        <v>86</v>
      </c>
    </row>
    <row r="22" spans="1:9" ht="12.75">
      <c r="A22" s="68">
        <v>138</v>
      </c>
      <c r="B22" s="96">
        <f>'D-A 25h'!$D$38</f>
        <v>0</v>
      </c>
      <c r="C22" s="68">
        <v>145</v>
      </c>
      <c r="D22" s="96">
        <f>'D-A 44h'!$D$36</f>
        <v>0</v>
      </c>
      <c r="E22" s="7">
        <f>(A22*B22+C22*D22)*$E$9</f>
        <v>0</v>
      </c>
      <c r="F22" s="9">
        <v>202</v>
      </c>
      <c r="G22" s="7">
        <f>E22/F22</f>
        <v>0</v>
      </c>
      <c r="H22" s="68">
        <v>20600</v>
      </c>
      <c r="I22" s="10">
        <f>G22/H22</f>
        <v>0</v>
      </c>
    </row>
    <row r="23" spans="1:9" ht="12.75">
      <c r="A23" s="100"/>
      <c r="B23" s="101"/>
      <c r="C23" s="100"/>
      <c r="D23" s="101"/>
      <c r="E23" s="102"/>
      <c r="F23" s="103"/>
      <c r="G23" s="102"/>
      <c r="H23" s="100"/>
      <c r="I23" s="104"/>
    </row>
    <row r="25" spans="1:9" ht="12.75">
      <c r="A25" s="272" t="s">
        <v>221</v>
      </c>
      <c r="B25" s="272"/>
      <c r="C25" s="272"/>
      <c r="D25" s="272"/>
      <c r="E25" s="272"/>
      <c r="F25" s="272"/>
      <c r="G25" s="272"/>
      <c r="H25" s="272"/>
      <c r="I25" s="272"/>
    </row>
    <row r="26" spans="1:9" ht="12.75" customHeight="1">
      <c r="A26" s="273" t="s">
        <v>112</v>
      </c>
      <c r="B26" s="274"/>
      <c r="C26" s="273" t="s">
        <v>113</v>
      </c>
      <c r="D26" s="274"/>
      <c r="E26" s="275" t="s">
        <v>153</v>
      </c>
      <c r="F26" s="275" t="s">
        <v>220</v>
      </c>
      <c r="G26" s="275" t="s">
        <v>122</v>
      </c>
      <c r="H26" s="275" t="s">
        <v>212</v>
      </c>
      <c r="I26" s="275" t="s">
        <v>74</v>
      </c>
    </row>
    <row r="27" spans="1:9" ht="45.75" customHeight="1">
      <c r="A27" s="224" t="s">
        <v>210</v>
      </c>
      <c r="B27" s="224" t="s">
        <v>211</v>
      </c>
      <c r="C27" s="224" t="s">
        <v>210</v>
      </c>
      <c r="D27" s="224" t="s">
        <v>211</v>
      </c>
      <c r="E27" s="275"/>
      <c r="F27" s="275"/>
      <c r="G27" s="275"/>
      <c r="H27" s="275"/>
      <c r="I27" s="275"/>
    </row>
    <row r="28" spans="1:9" ht="12.75">
      <c r="A28" s="5" t="s">
        <v>117</v>
      </c>
      <c r="B28" s="5" t="s">
        <v>114</v>
      </c>
      <c r="C28" s="5" t="s">
        <v>118</v>
      </c>
      <c r="D28" s="5" t="s">
        <v>115</v>
      </c>
      <c r="E28" s="97" t="s">
        <v>219</v>
      </c>
      <c r="F28" s="5" t="s">
        <v>119</v>
      </c>
      <c r="G28" s="21" t="s">
        <v>116</v>
      </c>
      <c r="H28" s="5" t="s">
        <v>84</v>
      </c>
      <c r="I28" s="21" t="s">
        <v>86</v>
      </c>
    </row>
    <row r="29" spans="1:9" ht="12.75">
      <c r="A29" s="68">
        <v>119</v>
      </c>
      <c r="B29" s="96">
        <f>'D-A 25h'!$D$38</f>
        <v>0</v>
      </c>
      <c r="C29" s="68">
        <v>120</v>
      </c>
      <c r="D29" s="96">
        <f>'D-A 44h'!$D$36</f>
        <v>0</v>
      </c>
      <c r="E29" s="7">
        <f>(A29*B29+C29*D29)*$E$9</f>
        <v>0</v>
      </c>
      <c r="F29" s="9">
        <v>202</v>
      </c>
      <c r="G29" s="7">
        <f>E29/F29</f>
        <v>0</v>
      </c>
      <c r="H29" s="68">
        <v>13800</v>
      </c>
      <c r="I29" s="10">
        <f>G29/H29</f>
        <v>0</v>
      </c>
    </row>
    <row r="30" spans="1:9" ht="12.75">
      <c r="A30" s="100"/>
      <c r="B30" s="101"/>
      <c r="C30" s="100"/>
      <c r="D30" s="101"/>
      <c r="E30" s="102"/>
      <c r="F30" s="103"/>
      <c r="G30" s="102"/>
      <c r="H30" s="100"/>
      <c r="I30" s="104"/>
    </row>
    <row r="32" spans="1:9" ht="12.75">
      <c r="A32" s="272" t="s">
        <v>222</v>
      </c>
      <c r="B32" s="272"/>
      <c r="C32" s="272"/>
      <c r="D32" s="272"/>
      <c r="E32" s="272"/>
      <c r="F32" s="272"/>
      <c r="G32" s="272"/>
      <c r="H32" s="272"/>
      <c r="I32" s="272"/>
    </row>
    <row r="33" spans="1:9" ht="12.75" customHeight="1">
      <c r="A33" s="273" t="s">
        <v>112</v>
      </c>
      <c r="B33" s="274"/>
      <c r="C33" s="273" t="s">
        <v>113</v>
      </c>
      <c r="D33" s="274"/>
      <c r="E33" s="275" t="s">
        <v>154</v>
      </c>
      <c r="F33" s="275" t="s">
        <v>220</v>
      </c>
      <c r="G33" s="275" t="s">
        <v>122</v>
      </c>
      <c r="H33" s="275" t="s">
        <v>212</v>
      </c>
      <c r="I33" s="275" t="s">
        <v>74</v>
      </c>
    </row>
    <row r="34" spans="1:9" ht="56.25" customHeight="1">
      <c r="A34" s="224" t="s">
        <v>210</v>
      </c>
      <c r="B34" s="224" t="s">
        <v>211</v>
      </c>
      <c r="C34" s="224" t="s">
        <v>210</v>
      </c>
      <c r="D34" s="224" t="s">
        <v>211</v>
      </c>
      <c r="E34" s="275"/>
      <c r="F34" s="275"/>
      <c r="G34" s="275"/>
      <c r="H34" s="275"/>
      <c r="I34" s="275"/>
    </row>
    <row r="35" spans="1:9" ht="12.75">
      <c r="A35" s="5" t="s">
        <v>117</v>
      </c>
      <c r="B35" s="5" t="s">
        <v>114</v>
      </c>
      <c r="C35" s="5" t="s">
        <v>118</v>
      </c>
      <c r="D35" s="5" t="s">
        <v>115</v>
      </c>
      <c r="E35" s="97" t="s">
        <v>219</v>
      </c>
      <c r="F35" s="5" t="s">
        <v>119</v>
      </c>
      <c r="G35" s="21" t="s">
        <v>116</v>
      </c>
      <c r="H35" s="5" t="s">
        <v>84</v>
      </c>
      <c r="I35" s="21" t="s">
        <v>86</v>
      </c>
    </row>
    <row r="36" spans="1:9" ht="12.75">
      <c r="A36" s="68">
        <v>104</v>
      </c>
      <c r="B36" s="96">
        <f>'D-A 25h'!$D$38</f>
        <v>0</v>
      </c>
      <c r="C36" s="68">
        <v>97</v>
      </c>
      <c r="D36" s="96">
        <f>'D-A 44h'!$D$36</f>
        <v>0</v>
      </c>
      <c r="E36" s="7">
        <f>(A36*B36+C36*D36)*$E$9</f>
        <v>0</v>
      </c>
      <c r="F36" s="9">
        <v>202</v>
      </c>
      <c r="G36" s="7">
        <f>E36/F36</f>
        <v>0</v>
      </c>
      <c r="H36" s="68">
        <v>7000</v>
      </c>
      <c r="I36" s="10">
        <f>G36/H36</f>
        <v>0</v>
      </c>
    </row>
    <row r="37" spans="1:9" ht="12.75">
      <c r="A37" s="100"/>
      <c r="B37" s="101"/>
      <c r="C37" s="100"/>
      <c r="D37" s="101"/>
      <c r="E37" s="102"/>
      <c r="F37" s="103"/>
      <c r="G37" s="102"/>
      <c r="H37" s="100"/>
      <c r="I37" s="104"/>
    </row>
  </sheetData>
  <sheetProtection/>
  <mergeCells count="39">
    <mergeCell ref="A9:D9"/>
    <mergeCell ref="A6:I6"/>
    <mergeCell ref="G12:G13"/>
    <mergeCell ref="H12:H13"/>
    <mergeCell ref="I12:I13"/>
    <mergeCell ref="A8:I8"/>
    <mergeCell ref="A12:B12"/>
    <mergeCell ref="C12:D12"/>
    <mergeCell ref="E12:E13"/>
    <mergeCell ref="F12:F13"/>
    <mergeCell ref="A1:I1"/>
    <mergeCell ref="A11:I11"/>
    <mergeCell ref="A5:I5"/>
    <mergeCell ref="A2:I2"/>
    <mergeCell ref="A3:I3"/>
    <mergeCell ref="C19:D19"/>
    <mergeCell ref="E19:E20"/>
    <mergeCell ref="F19:F20"/>
    <mergeCell ref="G19:G20"/>
    <mergeCell ref="H19:H20"/>
    <mergeCell ref="A18:I18"/>
    <mergeCell ref="I19:I20"/>
    <mergeCell ref="A25:I25"/>
    <mergeCell ref="A26:B26"/>
    <mergeCell ref="C26:D26"/>
    <mergeCell ref="E26:E27"/>
    <mergeCell ref="F26:F27"/>
    <mergeCell ref="G26:G27"/>
    <mergeCell ref="H26:H27"/>
    <mergeCell ref="I26:I27"/>
    <mergeCell ref="A19:B19"/>
    <mergeCell ref="A32:I32"/>
    <mergeCell ref="A33:B33"/>
    <mergeCell ref="C33:D33"/>
    <mergeCell ref="E33:E34"/>
    <mergeCell ref="F33:F34"/>
    <mergeCell ref="G33:G34"/>
    <mergeCell ref="H33:H34"/>
    <mergeCell ref="I33:I34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5">
    <tabColor rgb="FF00B050"/>
  </sheetPr>
  <dimension ref="A1:G57"/>
  <sheetViews>
    <sheetView showGridLines="0" view="pageBreakPreview" zoomScaleNormal="85" zoomScaleSheetLayoutView="100" zoomScalePageLayoutView="0" workbookViewId="0" topLeftCell="A1">
      <selection activeCell="G43" sqref="G43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30" customHeight="1">
      <c r="A1" s="227" t="str">
        <f>'D - sem insalubridade'!A1</f>
        <v>ANEXO XIV-M - PLANILHA DE FORMAÇÃO DE CUSTO</v>
      </c>
      <c r="B1" s="227"/>
    </row>
    <row r="2" spans="1:7" ht="12.75">
      <c r="A2" s="227" t="str">
        <f>'D - sem insalubridade'!A2:B2</f>
        <v>LOTE 05 A - ESCOLAS SEM INSALUBRIDADE</v>
      </c>
      <c r="B2" s="227"/>
      <c r="C2" s="59"/>
      <c r="D2" s="59"/>
      <c r="E2" s="59"/>
      <c r="F2" s="59"/>
      <c r="G2" s="59"/>
    </row>
    <row r="3" spans="1:7" ht="12.75">
      <c r="A3" s="227" t="s">
        <v>104</v>
      </c>
      <c r="B3" s="227"/>
      <c r="C3" s="59"/>
      <c r="D3" s="59"/>
      <c r="E3" s="59"/>
      <c r="F3" s="59"/>
      <c r="G3" s="59"/>
    </row>
    <row r="4" ht="12.75">
      <c r="A4" s="60"/>
    </row>
    <row r="5" ht="12.75">
      <c r="A5" s="60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28" t="s">
        <v>60</v>
      </c>
      <c r="B10" s="228"/>
    </row>
    <row r="11" spans="1:2" ht="31.5" customHeight="1">
      <c r="A11" s="225" t="s">
        <v>152</v>
      </c>
      <c r="B11" s="225"/>
    </row>
    <row r="12" spans="1:4" ht="18" customHeight="1">
      <c r="A12" s="29"/>
      <c r="D12" s="27"/>
    </row>
    <row r="13" spans="1:2" ht="18" customHeight="1">
      <c r="A13" s="229" t="s">
        <v>61</v>
      </c>
      <c r="B13" s="230"/>
    </row>
    <row r="14" ht="18" customHeight="1">
      <c r="A14" s="28"/>
    </row>
    <row r="15" spans="1:2" ht="18" customHeight="1">
      <c r="A15" s="232" t="s">
        <v>65</v>
      </c>
      <c r="B15" s="232"/>
    </row>
    <row r="16" ht="18" customHeight="1">
      <c r="A16" s="28"/>
    </row>
    <row r="17" spans="1:2" ht="30.75" customHeight="1">
      <c r="A17" s="233" t="s">
        <v>94</v>
      </c>
      <c r="B17" s="233"/>
    </row>
    <row r="18" ht="18" customHeight="1">
      <c r="A18" s="28"/>
    </row>
    <row r="19" ht="18" customHeight="1">
      <c r="A19" s="28"/>
    </row>
    <row r="20" spans="1:2" ht="15" customHeight="1">
      <c r="A20" s="233" t="s">
        <v>133</v>
      </c>
      <c r="B20" s="233"/>
    </row>
    <row r="21" spans="1:2" ht="15" customHeight="1">
      <c r="A21" s="233" t="s">
        <v>134</v>
      </c>
      <c r="B21" s="233"/>
    </row>
    <row r="22" spans="1:2" ht="15" customHeight="1">
      <c r="A22" s="279"/>
      <c r="B22" s="279"/>
    </row>
    <row r="23" spans="1:2" ht="18" customHeight="1">
      <c r="A23" s="279"/>
      <c r="B23" s="279"/>
    </row>
    <row r="24" spans="1:2" ht="18" customHeight="1">
      <c r="A24" s="95"/>
      <c r="B24" s="95"/>
    </row>
    <row r="25" spans="1:2" ht="12.75">
      <c r="A25" s="225" t="s">
        <v>62</v>
      </c>
      <c r="B25" s="225"/>
    </row>
    <row r="26" spans="1:2" ht="12.75">
      <c r="A26" s="34"/>
      <c r="B26" s="34"/>
    </row>
    <row r="27" spans="1:2" ht="12.75">
      <c r="A27" s="67" t="s">
        <v>102</v>
      </c>
      <c r="B27" s="94"/>
    </row>
    <row r="28" spans="1:2" ht="12.75">
      <c r="A28" s="67" t="s">
        <v>97</v>
      </c>
      <c r="B28" s="83"/>
    </row>
    <row r="29" spans="1:2" ht="12.75">
      <c r="A29" s="67" t="s">
        <v>98</v>
      </c>
      <c r="B29" s="83"/>
    </row>
    <row r="30" spans="1:2" ht="12.75">
      <c r="A30" s="67" t="s">
        <v>99</v>
      </c>
      <c r="B30" s="83"/>
    </row>
    <row r="31" spans="1:2" ht="12.75">
      <c r="A31" s="67" t="s">
        <v>100</v>
      </c>
      <c r="B31" s="83"/>
    </row>
    <row r="32" spans="1:2" ht="12.75">
      <c r="A32" s="67" t="s">
        <v>101</v>
      </c>
      <c r="B32" s="83"/>
    </row>
    <row r="33" spans="1:2" ht="12.75">
      <c r="A33" s="67" t="s">
        <v>135</v>
      </c>
      <c r="B33" s="83"/>
    </row>
    <row r="34" spans="1:2" ht="12.75">
      <c r="A34" s="67" t="s">
        <v>129</v>
      </c>
      <c r="B34" s="83"/>
    </row>
    <row r="35" spans="1:2" ht="32.25" customHeight="1">
      <c r="A35" s="280"/>
      <c r="B35" s="280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1:B1"/>
    <mergeCell ref="A35:B35"/>
    <mergeCell ref="A13:B13"/>
    <mergeCell ref="A15:B15"/>
    <mergeCell ref="A17:B17"/>
    <mergeCell ref="A20:B20"/>
    <mergeCell ref="A22:B22"/>
    <mergeCell ref="A21:B21"/>
    <mergeCell ref="A25:B25"/>
    <mergeCell ref="A2:B2"/>
    <mergeCell ref="A3:B3"/>
    <mergeCell ref="A10:B10"/>
    <mergeCell ref="A11:B11"/>
    <mergeCell ref="A23:B2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6">
    <tabColor rgb="FF00B050"/>
  </sheetPr>
  <dimension ref="A1:I41"/>
  <sheetViews>
    <sheetView showGridLines="0" view="pageBreakPreview" zoomScale="85" zoomScaleNormal="85" zoomScaleSheetLayoutView="85" zoomScalePageLayoutView="0" workbookViewId="0" topLeftCell="A1">
      <selection activeCell="G43" sqref="G43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27" t="str">
        <f>'D - sem insalubridade'!A1</f>
        <v>ANEXO XIV-M - PLANILHA DE FORMAÇÃO DE CUSTO</v>
      </c>
      <c r="B1" s="227"/>
      <c r="C1" s="227"/>
      <c r="D1" s="227"/>
      <c r="E1" s="227"/>
    </row>
    <row r="2" spans="1:5" ht="12.75">
      <c r="A2" s="227" t="str">
        <f>'D - sem insalubridade'!A2:B2</f>
        <v>LOTE 05 A - ESCOLAS SEM INSALUBRIDADE</v>
      </c>
      <c r="B2" s="227"/>
      <c r="C2" s="227"/>
      <c r="D2" s="227"/>
      <c r="E2" s="227"/>
    </row>
    <row r="3" spans="1:5" ht="12.75">
      <c r="A3" s="227" t="s">
        <v>105</v>
      </c>
      <c r="B3" s="227"/>
      <c r="C3" s="227"/>
      <c r="D3" s="227"/>
      <c r="E3" s="227"/>
    </row>
    <row r="4" spans="1:5" ht="12.75" hidden="1">
      <c r="A4" s="60"/>
      <c r="B4" s="60"/>
      <c r="C4" s="60"/>
      <c r="D4" s="60"/>
      <c r="E4" s="60"/>
    </row>
    <row r="5" ht="12.75" hidden="1"/>
    <row r="7" spans="1:5" ht="12.75">
      <c r="A7" s="254" t="s">
        <v>0</v>
      </c>
      <c r="B7" s="254"/>
      <c r="C7" s="254"/>
      <c r="D7" s="254"/>
      <c r="E7" s="254"/>
    </row>
    <row r="8" spans="1:5" ht="25.5" customHeight="1">
      <c r="A8" s="255" t="s">
        <v>55</v>
      </c>
      <c r="B8" s="255"/>
      <c r="C8" s="255"/>
      <c r="D8" s="254" t="s">
        <v>1</v>
      </c>
      <c r="E8" s="254"/>
    </row>
    <row r="9" spans="1:5" ht="16.5" customHeight="1">
      <c r="A9" s="255"/>
      <c r="B9" s="255"/>
      <c r="C9" s="255"/>
      <c r="D9" s="118" t="s">
        <v>49</v>
      </c>
      <c r="E9" s="119" t="s">
        <v>53</v>
      </c>
    </row>
    <row r="10" spans="1:5" ht="15.75" customHeight="1">
      <c r="A10" s="255"/>
      <c r="B10" s="255"/>
      <c r="C10" s="255"/>
      <c r="D10" s="118" t="s">
        <v>52</v>
      </c>
      <c r="E10" s="119" t="s">
        <v>54</v>
      </c>
    </row>
    <row r="11" spans="1:5" ht="15.75" customHeight="1">
      <c r="A11" s="255"/>
      <c r="B11" s="255"/>
      <c r="C11" s="255"/>
      <c r="D11" s="118" t="s">
        <v>65</v>
      </c>
      <c r="E11" s="119" t="s">
        <v>51</v>
      </c>
    </row>
    <row r="12" spans="1:5" ht="15.75" customHeight="1">
      <c r="A12" s="255"/>
      <c r="B12" s="255"/>
      <c r="C12" s="255"/>
      <c r="D12" s="254" t="s">
        <v>2</v>
      </c>
      <c r="E12" s="254"/>
    </row>
    <row r="13" spans="1:5" ht="18" customHeight="1">
      <c r="A13" s="246" t="s">
        <v>3</v>
      </c>
      <c r="B13" s="247"/>
      <c r="C13" s="247"/>
      <c r="D13" s="247"/>
      <c r="E13" s="248"/>
    </row>
    <row r="14" spans="1:5" ht="18" customHeight="1">
      <c r="A14" s="205"/>
      <c r="B14" s="2" t="s">
        <v>4</v>
      </c>
      <c r="C14" s="13"/>
      <c r="D14" s="147">
        <v>0</v>
      </c>
      <c r="E14" s="62"/>
    </row>
    <row r="15" spans="1:5" ht="18" customHeight="1">
      <c r="A15" s="249" t="s">
        <v>5</v>
      </c>
      <c r="B15" s="250"/>
      <c r="C15" s="250"/>
      <c r="D15" s="250"/>
      <c r="E15" s="251"/>
    </row>
    <row r="16" spans="1:5" ht="18" customHeight="1">
      <c r="A16" s="206"/>
      <c r="B16" s="3"/>
      <c r="C16" s="4" t="s">
        <v>6</v>
      </c>
      <c r="D16" s="14">
        <v>0</v>
      </c>
      <c r="E16" s="66"/>
    </row>
    <row r="17" spans="1:5" ht="18" customHeight="1">
      <c r="A17" s="249" t="s">
        <v>7</v>
      </c>
      <c r="B17" s="250"/>
      <c r="C17" s="250"/>
      <c r="D17" s="250"/>
      <c r="E17" s="251"/>
    </row>
    <row r="18" spans="1:5" ht="18" customHeight="1">
      <c r="A18" s="206"/>
      <c r="B18" s="3"/>
      <c r="C18" s="4" t="s">
        <v>8</v>
      </c>
      <c r="D18" s="8">
        <v>0</v>
      </c>
      <c r="E18" s="66"/>
    </row>
    <row r="19" spans="1:5" ht="18" customHeight="1">
      <c r="A19" s="206"/>
      <c r="B19" s="3"/>
      <c r="C19" s="4" t="s">
        <v>9</v>
      </c>
      <c r="D19" s="8">
        <v>0</v>
      </c>
      <c r="E19" s="65"/>
    </row>
    <row r="20" spans="1:5" ht="18" customHeight="1">
      <c r="A20" s="206"/>
      <c r="B20" s="3"/>
      <c r="C20" s="4" t="s">
        <v>10</v>
      </c>
      <c r="D20" s="8">
        <v>0</v>
      </c>
      <c r="E20" s="204"/>
    </row>
    <row r="21" spans="1:5" ht="18" customHeight="1">
      <c r="A21" s="144"/>
      <c r="B21" s="145"/>
      <c r="C21" s="146" t="s">
        <v>13</v>
      </c>
      <c r="D21" s="140">
        <v>0</v>
      </c>
      <c r="E21" s="65"/>
    </row>
    <row r="22" spans="1:5" ht="18" customHeight="1">
      <c r="A22" s="144"/>
      <c r="B22" s="145" t="s">
        <v>14</v>
      </c>
      <c r="C22" s="146"/>
      <c r="D22" s="147">
        <v>0</v>
      </c>
      <c r="E22" s="65"/>
    </row>
    <row r="23" spans="1:5" ht="18" customHeight="1">
      <c r="A23" s="259" t="s">
        <v>66</v>
      </c>
      <c r="B23" s="259"/>
      <c r="C23" s="259"/>
      <c r="D23" s="210">
        <v>0</v>
      </c>
      <c r="E23" s="63"/>
    </row>
    <row r="24" spans="1:8" ht="18" customHeight="1">
      <c r="A24" s="246" t="s">
        <v>15</v>
      </c>
      <c r="B24" s="247"/>
      <c r="C24" s="247"/>
      <c r="D24" s="247"/>
      <c r="E24" s="248"/>
      <c r="H24" s="23"/>
    </row>
    <row r="25" spans="1:5" ht="18" customHeight="1">
      <c r="A25" s="249" t="s">
        <v>16</v>
      </c>
      <c r="B25" s="250"/>
      <c r="C25" s="250"/>
      <c r="D25" s="250"/>
      <c r="E25" s="251"/>
    </row>
    <row r="26" spans="1:5" ht="18" customHeight="1">
      <c r="A26" s="206"/>
      <c r="B26" s="3"/>
      <c r="C26" s="4" t="s">
        <v>17</v>
      </c>
      <c r="D26" s="147">
        <v>0</v>
      </c>
      <c r="E26" s="66"/>
    </row>
    <row r="27" spans="1:9" ht="18" customHeight="1">
      <c r="A27" s="206"/>
      <c r="B27" s="3"/>
      <c r="C27" s="4" t="s">
        <v>111</v>
      </c>
      <c r="D27" s="147">
        <v>0</v>
      </c>
      <c r="E27" s="65"/>
      <c r="I27" s="39"/>
    </row>
    <row r="28" spans="1:9" ht="18" customHeight="1">
      <c r="A28" s="206"/>
      <c r="B28" s="3"/>
      <c r="C28" s="4" t="s">
        <v>18</v>
      </c>
      <c r="D28" s="147">
        <v>0</v>
      </c>
      <c r="E28" s="65"/>
      <c r="I28" s="39"/>
    </row>
    <row r="29" spans="1:9" ht="18" customHeight="1">
      <c r="A29" s="206"/>
      <c r="B29" s="3"/>
      <c r="C29" s="4" t="s">
        <v>19</v>
      </c>
      <c r="D29" s="147">
        <v>0</v>
      </c>
      <c r="E29" s="65"/>
      <c r="I29" s="39"/>
    </row>
    <row r="30" spans="1:9" ht="18" customHeight="1">
      <c r="A30" s="209"/>
      <c r="B30" s="11"/>
      <c r="C30" s="84" t="s">
        <v>20</v>
      </c>
      <c r="D30" s="147">
        <v>0</v>
      </c>
      <c r="E30" s="85"/>
      <c r="I30" s="39"/>
    </row>
    <row r="31" spans="1:9" ht="18" customHeight="1">
      <c r="A31" s="206"/>
      <c r="B31" s="3"/>
      <c r="C31" s="4" t="s">
        <v>21</v>
      </c>
      <c r="D31" s="147">
        <v>0</v>
      </c>
      <c r="E31" s="65"/>
      <c r="I31" s="39"/>
    </row>
    <row r="32" spans="1:9" ht="18" customHeight="1">
      <c r="A32" s="206"/>
      <c r="B32" s="3"/>
      <c r="C32" s="4" t="s">
        <v>22</v>
      </c>
      <c r="D32" s="147">
        <v>0</v>
      </c>
      <c r="E32" s="65"/>
      <c r="I32" s="39"/>
    </row>
    <row r="33" spans="1:9" ht="18" customHeight="1">
      <c r="A33" s="206"/>
      <c r="B33" s="3"/>
      <c r="C33" s="4" t="s">
        <v>23</v>
      </c>
      <c r="D33" s="147">
        <v>0</v>
      </c>
      <c r="E33" s="65"/>
      <c r="I33" s="39"/>
    </row>
    <row r="34" spans="1:9" ht="18" customHeight="1">
      <c r="A34" s="206"/>
      <c r="B34" s="3"/>
      <c r="C34" s="4" t="s">
        <v>24</v>
      </c>
      <c r="D34" s="147">
        <v>0</v>
      </c>
      <c r="E34" s="65"/>
      <c r="I34" s="39"/>
    </row>
    <row r="35" spans="1:5" ht="18" customHeight="1">
      <c r="A35" s="259" t="s">
        <v>67</v>
      </c>
      <c r="B35" s="259"/>
      <c r="C35" s="259"/>
      <c r="D35" s="210">
        <v>0</v>
      </c>
      <c r="E35" s="64"/>
    </row>
    <row r="36" spans="1:5" ht="18" customHeight="1">
      <c r="A36" s="260" t="s">
        <v>68</v>
      </c>
      <c r="B36" s="261"/>
      <c r="C36" s="262"/>
      <c r="D36" s="210">
        <v>0</v>
      </c>
      <c r="E36" s="64"/>
    </row>
    <row r="37" spans="1:5" ht="38.25" customHeight="1">
      <c r="A37" s="256" t="s">
        <v>140</v>
      </c>
      <c r="B37" s="257"/>
      <c r="C37" s="257"/>
      <c r="D37" s="257"/>
      <c r="E37" s="258"/>
    </row>
    <row r="38" ht="12.75">
      <c r="D38" s="12"/>
    </row>
    <row r="39" spans="4:5" ht="12.75">
      <c r="D39" s="6"/>
      <c r="E39" s="46"/>
    </row>
    <row r="41" ht="12.75">
      <c r="E41" s="46"/>
    </row>
  </sheetData>
  <sheetProtection/>
  <mergeCells count="16">
    <mergeCell ref="A25:E25"/>
    <mergeCell ref="A37:E37"/>
    <mergeCell ref="A35:C35"/>
    <mergeCell ref="A36:C36"/>
    <mergeCell ref="A13:E13"/>
    <mergeCell ref="A7:E7"/>
    <mergeCell ref="A8:C12"/>
    <mergeCell ref="D8:E8"/>
    <mergeCell ref="D12:E12"/>
    <mergeCell ref="A1:E1"/>
    <mergeCell ref="A2:E2"/>
    <mergeCell ref="A3:E3"/>
    <mergeCell ref="A24:E24"/>
    <mergeCell ref="A23:C23"/>
    <mergeCell ref="A15:E15"/>
    <mergeCell ref="A17:E1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7">
    <tabColor rgb="FF00B050"/>
  </sheetPr>
  <dimension ref="A1:E39"/>
  <sheetViews>
    <sheetView showGridLines="0" view="pageBreakPreview" zoomScaleNormal="85" zoomScaleSheetLayoutView="100" zoomScalePageLayoutView="0" workbookViewId="0" topLeftCell="A1">
      <selection activeCell="G43" sqref="G43"/>
    </sheetView>
  </sheetViews>
  <sheetFormatPr defaultColWidth="10.421875" defaultRowHeight="12.75"/>
  <cols>
    <col min="1" max="1" width="4.8515625" style="70" customWidth="1"/>
    <col min="2" max="2" width="59.8515625" style="70" customWidth="1"/>
    <col min="3" max="3" width="12.28125" style="70" customWidth="1"/>
    <col min="4" max="4" width="16.57421875" style="70" customWidth="1"/>
    <col min="5" max="5" width="8.00390625" style="71" customWidth="1"/>
    <col min="6" max="16384" width="10.421875" style="70" customWidth="1"/>
  </cols>
  <sheetData>
    <row r="1" spans="1:4" ht="30" customHeight="1">
      <c r="A1" s="281" t="str">
        <f>'D - sem insalubridade'!A1</f>
        <v>ANEXO XIV-M - PLANILHA DE FORMAÇÃO DE CUSTO</v>
      </c>
      <c r="B1" s="281"/>
      <c r="C1" s="281"/>
      <c r="D1" s="281"/>
    </row>
    <row r="2" spans="1:5" ht="12.75">
      <c r="A2" s="227" t="str">
        <f>'D - sem insalubridade'!A2:B2</f>
        <v>LOTE 05 A - ESCOLAS SEM INSALUBRIDADE</v>
      </c>
      <c r="B2" s="227"/>
      <c r="C2" s="227"/>
      <c r="D2" s="227"/>
      <c r="E2" s="89"/>
    </row>
    <row r="3" spans="1:5" ht="12.75">
      <c r="A3" s="227" t="s">
        <v>106</v>
      </c>
      <c r="B3" s="227"/>
      <c r="C3" s="227"/>
      <c r="D3" s="227"/>
      <c r="E3" s="89"/>
    </row>
    <row r="5" spans="1:4" ht="15.75">
      <c r="A5" s="282" t="s">
        <v>65</v>
      </c>
      <c r="B5" s="282"/>
      <c r="C5" s="282"/>
      <c r="D5" s="282"/>
    </row>
    <row r="6" spans="1:5" ht="21" customHeight="1">
      <c r="A6" s="282" t="s">
        <v>87</v>
      </c>
      <c r="B6" s="282"/>
      <c r="C6" s="282"/>
      <c r="D6" s="282"/>
      <c r="E6" s="72"/>
    </row>
    <row r="7" spans="1:5" ht="24" customHeight="1">
      <c r="A7" s="271" t="s">
        <v>29</v>
      </c>
      <c r="B7" s="271"/>
      <c r="C7" s="271"/>
      <c r="D7" s="88" t="s">
        <v>70</v>
      </c>
      <c r="E7" s="73"/>
    </row>
    <row r="8" spans="1:5" ht="22.5" customHeight="1">
      <c r="A8" s="271" t="s">
        <v>93</v>
      </c>
      <c r="B8" s="271"/>
      <c r="C8" s="271"/>
      <c r="D8" s="168"/>
      <c r="E8" s="73"/>
    </row>
    <row r="9" spans="1:5" ht="18" customHeight="1">
      <c r="A9" s="272" t="s">
        <v>30</v>
      </c>
      <c r="B9" s="272"/>
      <c r="C9" s="134" t="s">
        <v>31</v>
      </c>
      <c r="D9" s="134" t="s">
        <v>32</v>
      </c>
      <c r="E9" s="74"/>
    </row>
    <row r="10" spans="1:5" ht="18" customHeight="1">
      <c r="A10" s="5">
        <v>1</v>
      </c>
      <c r="B10" s="16" t="s">
        <v>33</v>
      </c>
      <c r="C10" s="17"/>
      <c r="D10" s="18"/>
      <c r="E10" s="75"/>
    </row>
    <row r="11" spans="1:5" ht="18" customHeight="1">
      <c r="A11" s="5">
        <v>2</v>
      </c>
      <c r="B11" s="16" t="s">
        <v>34</v>
      </c>
      <c r="C11" s="17"/>
      <c r="D11" s="18"/>
      <c r="E11" s="75"/>
    </row>
    <row r="12" spans="1:5" ht="18" customHeight="1">
      <c r="A12" s="5">
        <v>3</v>
      </c>
      <c r="B12" s="16" t="s">
        <v>35</v>
      </c>
      <c r="C12" s="17"/>
      <c r="D12" s="18"/>
      <c r="E12" s="75"/>
    </row>
    <row r="13" spans="1:5" ht="18" customHeight="1">
      <c r="A13" s="5">
        <v>4</v>
      </c>
      <c r="B13" s="16" t="s">
        <v>36</v>
      </c>
      <c r="C13" s="17"/>
      <c r="D13" s="18"/>
      <c r="E13" s="75"/>
    </row>
    <row r="14" spans="1:5" ht="18" customHeight="1">
      <c r="A14" s="5">
        <v>5</v>
      </c>
      <c r="B14" s="16" t="s">
        <v>37</v>
      </c>
      <c r="C14" s="17"/>
      <c r="D14" s="18"/>
      <c r="E14" s="75"/>
    </row>
    <row r="15" spans="1:5" ht="18" customHeight="1">
      <c r="A15" s="5">
        <v>6</v>
      </c>
      <c r="B15" s="16" t="s">
        <v>38</v>
      </c>
      <c r="C15" s="17"/>
      <c r="D15" s="18"/>
      <c r="E15" s="75"/>
    </row>
    <row r="16" spans="1:5" ht="18" customHeight="1">
      <c r="A16" s="5">
        <v>7</v>
      </c>
      <c r="B16" s="16" t="s">
        <v>39</v>
      </c>
      <c r="C16" s="17"/>
      <c r="D16" s="18"/>
      <c r="E16" s="75"/>
    </row>
    <row r="17" spans="1:5" ht="18" customHeight="1">
      <c r="A17" s="5">
        <v>8</v>
      </c>
      <c r="B17" s="16" t="s">
        <v>40</v>
      </c>
      <c r="C17" s="17"/>
      <c r="D17" s="18"/>
      <c r="E17" s="75"/>
    </row>
    <row r="18" spans="1:5" ht="18" customHeight="1">
      <c r="A18" s="265" t="s">
        <v>56</v>
      </c>
      <c r="B18" s="265"/>
      <c r="C18" s="115">
        <f>SUM(C10:C17)</f>
        <v>0</v>
      </c>
      <c r="D18" s="116">
        <f>SUM(D10:D17)</f>
        <v>0</v>
      </c>
      <c r="E18" s="76"/>
    </row>
    <row r="19" spans="1:5" ht="18" customHeight="1">
      <c r="A19" s="268" t="s">
        <v>158</v>
      </c>
      <c r="B19" s="269"/>
      <c r="C19" s="269"/>
      <c r="D19" s="270"/>
      <c r="E19" s="74"/>
    </row>
    <row r="20" spans="1:5" ht="18" customHeight="1">
      <c r="A20" s="9">
        <v>9</v>
      </c>
      <c r="B20" s="35" t="s">
        <v>41</v>
      </c>
      <c r="C20" s="36"/>
      <c r="D20" s="18"/>
      <c r="E20" s="75"/>
    </row>
    <row r="21" spans="1:5" ht="18" customHeight="1">
      <c r="A21" s="5">
        <v>10</v>
      </c>
      <c r="B21" s="16" t="s">
        <v>155</v>
      </c>
      <c r="C21" s="37"/>
      <c r="D21" s="18"/>
      <c r="E21" s="75"/>
    </row>
    <row r="22" spans="1:5" ht="18" customHeight="1">
      <c r="A22" s="9">
        <v>11</v>
      </c>
      <c r="B22" s="16" t="s">
        <v>42</v>
      </c>
      <c r="C22" s="19"/>
      <c r="D22" s="18"/>
      <c r="E22" s="75"/>
    </row>
    <row r="23" spans="1:5" ht="18" customHeight="1">
      <c r="A23" s="5">
        <v>12</v>
      </c>
      <c r="B23" s="16" t="s">
        <v>43</v>
      </c>
      <c r="C23" s="19"/>
      <c r="D23" s="18"/>
      <c r="E23" s="75"/>
    </row>
    <row r="24" spans="1:5" ht="18" customHeight="1">
      <c r="A24" s="9">
        <v>13</v>
      </c>
      <c r="B24" s="16" t="s">
        <v>156</v>
      </c>
      <c r="C24" s="19"/>
      <c r="D24" s="18"/>
      <c r="E24" s="75"/>
    </row>
    <row r="25" spans="1:5" ht="18" customHeight="1">
      <c r="A25" s="5">
        <v>14</v>
      </c>
      <c r="B25" s="16" t="s">
        <v>44</v>
      </c>
      <c r="C25" s="19"/>
      <c r="D25" s="18"/>
      <c r="E25" s="75"/>
    </row>
    <row r="26" spans="1:5" ht="18" customHeight="1">
      <c r="A26" s="9">
        <v>15</v>
      </c>
      <c r="B26" s="35" t="s">
        <v>45</v>
      </c>
      <c r="C26" s="36"/>
      <c r="D26" s="18"/>
      <c r="E26" s="75"/>
    </row>
    <row r="27" spans="1:5" ht="18" customHeight="1">
      <c r="A27" s="265" t="s">
        <v>57</v>
      </c>
      <c r="B27" s="265"/>
      <c r="C27" s="115">
        <f>SUM(C20:C26)</f>
        <v>0</v>
      </c>
      <c r="D27" s="116">
        <f>SUM(D20:D26)</f>
        <v>0</v>
      </c>
      <c r="E27" s="75"/>
    </row>
    <row r="28" spans="1:5" ht="18" customHeight="1">
      <c r="A28" s="268" t="s">
        <v>159</v>
      </c>
      <c r="B28" s="269"/>
      <c r="C28" s="269"/>
      <c r="D28" s="269"/>
      <c r="E28" s="76"/>
    </row>
    <row r="29" spans="1:5" ht="18" customHeight="1">
      <c r="A29" s="9">
        <v>16</v>
      </c>
      <c r="B29" s="16" t="s">
        <v>160</v>
      </c>
      <c r="C29" s="36"/>
      <c r="D29" s="18"/>
      <c r="E29" s="74"/>
    </row>
    <row r="30" spans="1:5" ht="18" customHeight="1">
      <c r="A30" s="9">
        <v>17</v>
      </c>
      <c r="B30" s="16" t="s">
        <v>161</v>
      </c>
      <c r="C30" s="19"/>
      <c r="D30" s="18"/>
      <c r="E30" s="75"/>
    </row>
    <row r="31" spans="1:5" ht="18" customHeight="1">
      <c r="A31" s="9">
        <v>18</v>
      </c>
      <c r="B31" s="16" t="s">
        <v>162</v>
      </c>
      <c r="C31" s="19"/>
      <c r="D31" s="18"/>
      <c r="E31" s="75"/>
    </row>
    <row r="32" spans="1:5" ht="18" customHeight="1">
      <c r="A32" s="9">
        <v>19</v>
      </c>
      <c r="B32" s="16" t="s">
        <v>163</v>
      </c>
      <c r="C32" s="19"/>
      <c r="D32" s="18"/>
      <c r="E32" s="75"/>
    </row>
    <row r="33" spans="1:5" ht="18" customHeight="1">
      <c r="A33" s="9">
        <v>20</v>
      </c>
      <c r="B33" s="16" t="s">
        <v>164</v>
      </c>
      <c r="C33" s="19"/>
      <c r="D33" s="18"/>
      <c r="E33" s="76"/>
    </row>
    <row r="34" spans="1:5" ht="18" customHeight="1">
      <c r="A34" s="9">
        <v>21</v>
      </c>
      <c r="B34" s="16" t="s">
        <v>165</v>
      </c>
      <c r="C34" s="19"/>
      <c r="D34" s="18"/>
      <c r="E34" s="74"/>
    </row>
    <row r="35" spans="1:5" ht="20.25" customHeight="1">
      <c r="A35" s="265" t="s">
        <v>58</v>
      </c>
      <c r="B35" s="265"/>
      <c r="C35" s="115">
        <f>SUM(C29:C34)</f>
        <v>0</v>
      </c>
      <c r="D35" s="116">
        <f>SUM(D29:D34)</f>
        <v>0</v>
      </c>
      <c r="E35" s="75"/>
    </row>
    <row r="36" spans="1:5" ht="18" customHeight="1">
      <c r="A36" s="268" t="s">
        <v>46</v>
      </c>
      <c r="B36" s="269"/>
      <c r="C36" s="269"/>
      <c r="D36" s="270"/>
      <c r="E36" s="76"/>
    </row>
    <row r="37" spans="1:5" ht="25.5" customHeight="1">
      <c r="A37" s="5">
        <v>22</v>
      </c>
      <c r="B37" s="20" t="s">
        <v>47</v>
      </c>
      <c r="C37" s="19"/>
      <c r="D37" s="18"/>
      <c r="E37" s="77"/>
    </row>
    <row r="38" spans="1:4" ht="18.75" customHeight="1">
      <c r="A38" s="265" t="s">
        <v>59</v>
      </c>
      <c r="B38" s="265"/>
      <c r="C38" s="115">
        <f>SUM(C32:C37)</f>
        <v>0</v>
      </c>
      <c r="D38" s="116">
        <f>D37</f>
        <v>0</v>
      </c>
    </row>
    <row r="39" spans="1:4" ht="19.5" customHeight="1">
      <c r="A39" s="263" t="s">
        <v>48</v>
      </c>
      <c r="B39" s="264"/>
      <c r="C39" s="115"/>
      <c r="D39" s="117">
        <f>SUM(D38,D35,D27,D18)</f>
        <v>0</v>
      </c>
    </row>
  </sheetData>
  <sheetProtection/>
  <mergeCells count="16">
    <mergeCell ref="A38:B38"/>
    <mergeCell ref="A39:B39"/>
    <mergeCell ref="A28:D28"/>
    <mergeCell ref="A36:D36"/>
    <mergeCell ref="A1:D1"/>
    <mergeCell ref="A5:D5"/>
    <mergeCell ref="A6:D6"/>
    <mergeCell ref="A2:D2"/>
    <mergeCell ref="A3:D3"/>
    <mergeCell ref="A9:B9"/>
    <mergeCell ref="A7:C7"/>
    <mergeCell ref="A8:C8"/>
    <mergeCell ref="A18:B18"/>
    <mergeCell ref="A19:D19"/>
    <mergeCell ref="A27:B27"/>
    <mergeCell ref="A35:B3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2024-03-19T17:41:54Z</cp:lastPrinted>
  <dcterms:created xsi:type="dcterms:W3CDTF">2010-01-15T14:21:43Z</dcterms:created>
  <dcterms:modified xsi:type="dcterms:W3CDTF">2024-03-19T17:57:02Z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